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C:\Users\albraj\Desktop\"/>
    </mc:Choice>
  </mc:AlternateContent>
  <xr:revisionPtr revIDLastSave="0" documentId="8_{D4DA7923-C9A0-4FDF-B64B-83FB17A39E99}" xr6:coauthVersionLast="45" xr6:coauthVersionMax="45" xr10:uidLastSave="{00000000-0000-0000-0000-000000000000}"/>
  <bookViews>
    <workbookView xWindow="-108" yWindow="-108" windowWidth="23256" windowHeight="12576" xr2:uid="{00000000-000D-0000-FFFF-FFFF00000000}"/>
  </bookViews>
  <sheets>
    <sheet name="ReadMe" sheetId="7" r:id="rId1"/>
    <sheet name="Ephemeral_Gully" sheetId="1" r:id="rId2"/>
    <sheet name="Gully" sheetId="6" r:id="rId3"/>
    <sheet name="Streambank" sheetId="5" r:id="rId4"/>
    <sheet name="Lookup" sheetId="4" state="hidden" r:id="rId5"/>
  </sheets>
  <definedNames>
    <definedName name="_xlnm.Print_Area" localSheetId="0">ReadMe!$B$2:$N$84</definedName>
    <definedName name="Soil">Lookup!$A$2:$A$15</definedName>
    <definedName name="SoilWeight">Lookup!$A$2:$B$15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4" l="1"/>
  <c r="I5" i="4"/>
  <c r="I4" i="4"/>
  <c r="I17" i="4"/>
  <c r="I20" i="4"/>
  <c r="I10" i="4"/>
  <c r="I19" i="4"/>
  <c r="I6" i="4"/>
  <c r="I16" i="4"/>
  <c r="I23" i="4"/>
  <c r="I9" i="4"/>
  <c r="I21" i="4"/>
  <c r="I7" i="4"/>
  <c r="I14" i="4"/>
  <c r="I12" i="4"/>
  <c r="I13" i="4"/>
  <c r="I22" i="4"/>
  <c r="I11" i="4"/>
  <c r="I8" i="4"/>
  <c r="I15" i="4"/>
  <c r="I3" i="4"/>
  <c r="L15" i="1" l="1"/>
  <c r="L16" i="1"/>
  <c r="L17" i="1"/>
  <c r="L18" i="1" l="1"/>
  <c r="G24" i="6" l="1"/>
  <c r="G23" i="6"/>
  <c r="G22" i="6"/>
  <c r="G17" i="6"/>
  <c r="G16" i="6"/>
  <c r="G15" i="6"/>
  <c r="G9" i="6"/>
  <c r="G10" i="6"/>
  <c r="G8" i="6"/>
  <c r="J22" i="1"/>
  <c r="F22" i="1"/>
  <c r="H22" i="1"/>
  <c r="L22" i="1"/>
  <c r="F23" i="1"/>
  <c r="H23" i="1"/>
  <c r="J23" i="1"/>
  <c r="L23" i="1"/>
  <c r="L24" i="1"/>
  <c r="J24" i="1"/>
  <c r="H24" i="1"/>
  <c r="F24" i="1"/>
  <c r="F15" i="1"/>
  <c r="H15" i="1"/>
  <c r="J15" i="1"/>
  <c r="F16" i="1"/>
  <c r="H16" i="1"/>
  <c r="J16" i="1"/>
  <c r="J17" i="1"/>
  <c r="H17" i="1"/>
  <c r="F17" i="1"/>
  <c r="L8" i="1"/>
  <c r="L9" i="1"/>
  <c r="L10" i="1"/>
  <c r="J22" i="6"/>
  <c r="K22" i="6"/>
  <c r="L22" i="6"/>
  <c r="J23" i="6"/>
  <c r="K23" i="6"/>
  <c r="L23" i="6"/>
  <c r="J24" i="6"/>
  <c r="K24" i="6"/>
  <c r="L24" i="6"/>
  <c r="J15" i="6"/>
  <c r="K15" i="6"/>
  <c r="L15" i="6"/>
  <c r="J16" i="6"/>
  <c r="K16" i="6"/>
  <c r="L16" i="6"/>
  <c r="J17" i="6"/>
  <c r="K17" i="6"/>
  <c r="L17" i="6"/>
  <c r="J9" i="6"/>
  <c r="K9" i="6"/>
  <c r="L9" i="6"/>
  <c r="J10" i="6"/>
  <c r="K10" i="6"/>
  <c r="L10" i="6"/>
  <c r="J8" i="6"/>
  <c r="K8" i="6" s="1"/>
  <c r="L8" i="6" s="1"/>
  <c r="J22" i="5"/>
  <c r="I23" i="5"/>
  <c r="J23" i="5"/>
  <c r="I24" i="5"/>
  <c r="J24" i="5"/>
  <c r="G24" i="5"/>
  <c r="E24" i="5"/>
  <c r="G23" i="5"/>
  <c r="E23" i="5"/>
  <c r="I22" i="5"/>
  <c r="G22" i="5"/>
  <c r="E22" i="5"/>
  <c r="J15" i="5"/>
  <c r="I16" i="5"/>
  <c r="J16" i="5"/>
  <c r="I17" i="5"/>
  <c r="J17" i="5"/>
  <c r="G17" i="5"/>
  <c r="E17" i="5"/>
  <c r="G16" i="5"/>
  <c r="E16" i="5"/>
  <c r="I15" i="5"/>
  <c r="G15" i="5"/>
  <c r="E15" i="5"/>
  <c r="E9" i="5"/>
  <c r="G9" i="5"/>
  <c r="I9" i="5"/>
  <c r="J9" i="5"/>
  <c r="E10" i="5"/>
  <c r="G10" i="5"/>
  <c r="I10" i="5"/>
  <c r="J10" i="5"/>
  <c r="I8" i="5"/>
  <c r="J8" i="5"/>
  <c r="E8" i="5"/>
  <c r="G8" i="5"/>
  <c r="F8" i="1"/>
  <c r="H8" i="1"/>
  <c r="J8" i="1"/>
  <c r="F9" i="1"/>
  <c r="H9" i="1"/>
  <c r="J9" i="1"/>
  <c r="F10" i="1"/>
  <c r="H10" i="1"/>
  <c r="J10" i="1"/>
  <c r="L25" i="6" l="1"/>
  <c r="L11" i="1"/>
  <c r="J18" i="5"/>
  <c r="L25" i="1"/>
  <c r="L11" i="6"/>
  <c r="L18" i="6"/>
  <c r="J11" i="5"/>
  <c r="J25" i="5"/>
  <c r="L27" i="6" l="1"/>
  <c r="L27" i="1"/>
  <c r="J27" i="5"/>
</calcChain>
</file>

<file path=xl/sharedStrings.xml><?xml version="1.0" encoding="utf-8"?>
<sst xmlns="http://schemas.openxmlformats.org/spreadsheetml/2006/main" count="288" uniqueCount="160">
  <si>
    <r>
      <t>Acknowledgements:</t>
    </r>
    <r>
      <rPr>
        <sz val="7"/>
        <color indexed="58"/>
        <rFont val="Arial"/>
        <family val="2"/>
      </rPr>
      <t xml:space="preserve">  This Excel workbook was created as a planning tool for use by conservation planners.  The basic format and content of the tool is a compilation of various similar tools, processes and procedures employed by NRCS in several states including: Indiana, Iowa, Kansas, Maryland, Michigan, Missouri, Nebraska, Oklahoma, South Dakota and Wisconsin.  Some of the terminology in the 'Definitions' section of this Readme document closely mirrors these sources.</t>
    </r>
  </si>
  <si>
    <t>Farmer / Cooperator Name:</t>
  </si>
  <si>
    <t>Tract Number:</t>
  </si>
  <si>
    <t>Evaluated By:</t>
  </si>
  <si>
    <t>Evaluation Date:</t>
  </si>
  <si>
    <t>Field Number</t>
  </si>
  <si>
    <t>Sandy Loam</t>
  </si>
  <si>
    <t>Sand</t>
  </si>
  <si>
    <t>Soil Texture</t>
  </si>
  <si>
    <t>Number of Similar EGs In Field</t>
  </si>
  <si>
    <t>Estimated Soil Loss (Tons/Year)</t>
  </si>
  <si>
    <t>Soil</t>
  </si>
  <si>
    <t>Gully Length   (Feet)</t>
  </si>
  <si>
    <t>Gully Average Width (Feet)</t>
  </si>
  <si>
    <t>Gully Average Depth (Inches)</t>
  </si>
  <si>
    <t>Gravel</t>
  </si>
  <si>
    <t>Eroding Streambank Reach Number</t>
  </si>
  <si>
    <r>
      <t>Approximate Pounds of Soil per FT</t>
    </r>
    <r>
      <rPr>
        <b/>
        <i/>
        <vertAlign val="superscript"/>
        <sz val="8"/>
        <color indexed="58"/>
        <rFont val="Arial"/>
        <family val="2"/>
      </rPr>
      <t>3</t>
    </r>
  </si>
  <si>
    <t>Total Estimated Annual Streambank Erosion Soil Loss (Tons):</t>
  </si>
  <si>
    <r>
      <t>Area of Eroding Streambank (FT</t>
    </r>
    <r>
      <rPr>
        <b/>
        <i/>
        <vertAlign val="superscript"/>
        <sz val="8"/>
        <color indexed="58"/>
        <rFont val="Arial"/>
        <family val="2"/>
      </rPr>
      <t>2</t>
    </r>
    <r>
      <rPr>
        <b/>
        <i/>
        <sz val="8"/>
        <color indexed="58"/>
        <rFont val="Arial"/>
        <family val="2"/>
      </rPr>
      <t>)</t>
    </r>
  </si>
  <si>
    <r>
      <t>Estimated Volume (FT</t>
    </r>
    <r>
      <rPr>
        <b/>
        <i/>
        <vertAlign val="superscript"/>
        <sz val="8"/>
        <color indexed="58"/>
        <rFont val="Arial"/>
        <family val="2"/>
      </rPr>
      <t>3</t>
    </r>
    <r>
      <rPr>
        <b/>
        <i/>
        <sz val="8"/>
        <color indexed="58"/>
        <rFont val="Arial"/>
        <family val="2"/>
      </rPr>
      <t>) Eroded Annually</t>
    </r>
  </si>
  <si>
    <t xml:space="preserve">Gully </t>
  </si>
  <si>
    <t>Gully Average Top Width (Feet)</t>
  </si>
  <si>
    <t>Gully Average Bottom Width (Feet)</t>
  </si>
  <si>
    <t>Gully Average Depth (Feet)</t>
  </si>
  <si>
    <t>Eroding Bank Length (Feet)</t>
  </si>
  <si>
    <t>Eroding Bank Height *  (Feet)</t>
  </si>
  <si>
    <t>*  Only measure the active gully erosion areas.  Areas which have become stabilized are no longer a major resource concern.</t>
  </si>
  <si>
    <t>Total Active Gully Length   (Feet) *</t>
  </si>
  <si>
    <t>Gully Formation: Estimated Number of Years</t>
  </si>
  <si>
    <t>Estimated Total Gully Soil Loss (Tons)</t>
  </si>
  <si>
    <t xml:space="preserve">     Annual soil loss predictions for conservation planning purposes are made with current soil loss prediction technology (RUSLE2).  RUSLE2 estimates sheet, rill and interrill erosion.  Erosion that is seasonal in nature and caused by concentrated flow, however, is not predicted by RUSLE2.  </t>
  </si>
  <si>
    <t xml:space="preserve">Definitions: </t>
  </si>
  <si>
    <t>Rill erosion is considered in the RUSLE2 calculations.</t>
  </si>
  <si>
    <r>
      <t xml:space="preserve">Ephemeral Gullies are </t>
    </r>
    <r>
      <rPr>
        <b/>
        <u/>
        <sz val="10"/>
        <rFont val="Arial"/>
        <family val="2"/>
      </rPr>
      <t>not</t>
    </r>
    <r>
      <rPr>
        <sz val="10"/>
        <rFont val="Arial"/>
        <family val="2"/>
      </rPr>
      <t xml:space="preserve"> calculated by the RUSLE2 program.</t>
    </r>
  </si>
  <si>
    <t>Gully erosion is not calculated by the RUSLE2 program.</t>
  </si>
  <si>
    <r>
      <t xml:space="preserve">Streambank Erosion: </t>
    </r>
    <r>
      <rPr>
        <sz val="10"/>
        <rFont val="Arial"/>
        <family val="2"/>
      </rPr>
      <t xml:space="preserve"> The wearing away of streambanks by flowing water.  The removal of soil from streambanks is typically caused by the direct action of stream flow and/or wind/wave action, typically occurring during periods of high flow.  Streambank erosion:</t>
    </r>
  </si>
  <si>
    <t>Procedure for estimating Ephemeral Soil Erosion:</t>
  </si>
  <si>
    <t>Procedure for estimating Gully Soil Erosion:</t>
  </si>
  <si>
    <t>The following formula will be used to calculate annual estimated ephemeral gully erosion:</t>
  </si>
  <si>
    <t>The following formula will be used to calculate annual estimated classic gully erosion:</t>
  </si>
  <si>
    <t xml:space="preserve">     This workbook provides conservation planners with simple tools and processes to help estimate the amount of erosion occurring in ephemeral gullies, classic gullies and on streambank erosion sites.</t>
  </si>
  <si>
    <r>
      <t>Ephemeral Gully Erosion:</t>
    </r>
    <r>
      <rPr>
        <sz val="10"/>
        <rFont val="Arial"/>
        <family val="2"/>
      </rPr>
      <t xml:space="preserve">  Small erosion channels formed on crop fields as a result of concentrated flow of runoff water. These channels are routinely eliminated by tillage of the field but return following subsequent runoff events.  Ephemeral Gullies are small enough to be eliminated (temporarily) with the use of typical farm tillage equipment and they: </t>
    </r>
  </si>
  <si>
    <r>
      <t>Rill Erosion</t>
    </r>
    <r>
      <rPr>
        <u/>
        <sz val="10"/>
        <rFont val="Arial"/>
        <family val="2"/>
      </rPr>
      <t>:</t>
    </r>
    <r>
      <rPr>
        <sz val="10"/>
        <rFont val="Arial"/>
        <family val="2"/>
      </rPr>
      <t xml:space="preserve">  consists of the removal of soil by concentrated water running through little streamlets, or headcuts. Detachment in a rill occurs if the sediment in the flow is below the amount the load can transport and if the flow exceeds the soil's resistance to detachment. As detachment continues or flow increases, rills will become wider and deeper.  Rills may be of any size but are usually less than four inches deep.  Rills are:</t>
    </r>
  </si>
  <si>
    <r>
      <t>Gully Erosion:</t>
    </r>
    <r>
      <rPr>
        <u/>
        <sz val="10"/>
        <rFont val="Arial"/>
        <family val="2"/>
      </rPr>
      <t xml:space="preserve"> </t>
    </r>
    <r>
      <rPr>
        <sz val="10"/>
        <rFont val="Arial"/>
        <family val="2"/>
      </rPr>
      <t xml:space="preserve"> Permanent gullies are formed when channel development has progressed to the point where the gully is too wide and too deep to be tilled across. These channels carry large amounts of water after rains and deposit eroded material at the foot of the gully. They disfigure landscape and make the land unfit for growing crops. Gullies:</t>
    </r>
  </si>
  <si>
    <r>
      <t>The following formula will be used to calculate annual estimated streambank erosion unless a field measurement procedure</t>
    </r>
    <r>
      <rPr>
        <b/>
        <vertAlign val="superscript"/>
        <sz val="10"/>
        <rFont val="Arial"/>
        <family val="2"/>
      </rPr>
      <t>2</t>
    </r>
    <r>
      <rPr>
        <sz val="10"/>
        <rFont val="Arial"/>
        <family val="2"/>
      </rPr>
      <t xml:space="preserve">  is used:</t>
    </r>
  </si>
  <si>
    <t>Procedure for estimating Streambank Soil Erosion (Direct Volume Method):</t>
  </si>
  <si>
    <r>
      <t xml:space="preserve">Ephemeral Gully </t>
    </r>
    <r>
      <rPr>
        <b/>
        <u/>
        <sz val="8"/>
        <color indexed="58"/>
        <rFont val="Arial"/>
        <family val="2"/>
      </rPr>
      <t>Length</t>
    </r>
    <r>
      <rPr>
        <sz val="8"/>
        <color indexed="58"/>
        <rFont val="Arial"/>
        <family val="2"/>
      </rPr>
      <t xml:space="preserve"> X Gully</t>
    </r>
    <r>
      <rPr>
        <sz val="8"/>
        <color indexed="58"/>
        <rFont val="Arial"/>
        <family val="2"/>
      </rPr>
      <t xml:space="preserve"> Average</t>
    </r>
    <r>
      <rPr>
        <b/>
        <u/>
        <sz val="8"/>
        <color indexed="58"/>
        <rFont val="Arial"/>
        <family val="2"/>
      </rPr>
      <t xml:space="preserve"> Width</t>
    </r>
    <r>
      <rPr>
        <sz val="8"/>
        <color indexed="58"/>
        <rFont val="Arial"/>
        <family val="2"/>
      </rPr>
      <t xml:space="preserve"> X Gully </t>
    </r>
    <r>
      <rPr>
        <sz val="8"/>
        <color indexed="58"/>
        <rFont val="Arial"/>
        <family val="2"/>
      </rPr>
      <t>Average</t>
    </r>
    <r>
      <rPr>
        <b/>
        <sz val="8"/>
        <color indexed="58"/>
        <rFont val="Arial"/>
        <family val="2"/>
      </rPr>
      <t xml:space="preserve"> </t>
    </r>
    <r>
      <rPr>
        <b/>
        <u/>
        <sz val="8"/>
        <color indexed="58"/>
        <rFont val="Arial"/>
        <family val="2"/>
      </rPr>
      <t>Depth</t>
    </r>
  </si>
  <si>
    <t>Classic Gully Erosion Calculation Formula:</t>
  </si>
  <si>
    <t>Ephemeral Gully Erosion Calculation Formula:</t>
  </si>
  <si>
    <r>
      <t xml:space="preserve">/ </t>
    </r>
    <r>
      <rPr>
        <sz val="8"/>
        <color indexed="58"/>
        <rFont val="Arial"/>
        <family val="2"/>
      </rPr>
      <t xml:space="preserve"> Formation Years </t>
    </r>
  </si>
  <si>
    <t>Streambank Erosion Calculation Formula:</t>
  </si>
  <si>
    <r>
      <t xml:space="preserve">Eroding Bank </t>
    </r>
    <r>
      <rPr>
        <b/>
        <u/>
        <sz val="8"/>
        <color indexed="58"/>
        <rFont val="Arial"/>
        <family val="2"/>
      </rPr>
      <t xml:space="preserve">Length </t>
    </r>
    <r>
      <rPr>
        <sz val="8"/>
        <color indexed="58"/>
        <rFont val="Arial"/>
        <family val="2"/>
      </rPr>
      <t xml:space="preserve"> X   Eroding Bank </t>
    </r>
    <r>
      <rPr>
        <u/>
        <sz val="8"/>
        <color indexed="58"/>
        <rFont val="Arial"/>
        <family val="2"/>
      </rPr>
      <t xml:space="preserve">Height </t>
    </r>
    <r>
      <rPr>
        <sz val="8"/>
        <color indexed="58"/>
        <rFont val="Arial"/>
        <family val="2"/>
      </rPr>
      <t xml:space="preserve">  X  </t>
    </r>
    <r>
      <rPr>
        <u/>
        <sz val="8"/>
        <color indexed="58"/>
        <rFont val="Arial"/>
        <family val="2"/>
      </rPr>
      <t xml:space="preserve">Lateral Recession Rate </t>
    </r>
    <r>
      <rPr>
        <sz val="8"/>
        <color indexed="58"/>
        <rFont val="Arial"/>
        <family val="2"/>
      </rPr>
      <t xml:space="preserve"> (FT/YR)   X   </t>
    </r>
    <r>
      <rPr>
        <u/>
        <sz val="8"/>
        <color indexed="58"/>
        <rFont val="Arial"/>
        <family val="2"/>
      </rPr>
      <t>Soil Weight</t>
    </r>
    <r>
      <rPr>
        <sz val="8"/>
        <color indexed="58"/>
        <rFont val="Arial"/>
        <family val="2"/>
      </rPr>
      <t xml:space="preserve"> (lbs/ft3)</t>
    </r>
  </si>
  <si>
    <t>Ephemeral Gully     (EG)</t>
  </si>
  <si>
    <t>Total EG Soil Loss per Year Estimate</t>
  </si>
  <si>
    <r>
      <t>Estimated</t>
    </r>
    <r>
      <rPr>
        <sz val="8"/>
        <color indexed="58"/>
        <rFont val="Arial"/>
        <family val="2"/>
      </rPr>
      <t xml:space="preserve"> Soil Loss (Tons per Year)</t>
    </r>
    <r>
      <rPr>
        <b/>
        <sz val="8"/>
        <color indexed="58"/>
        <rFont val="Arial"/>
        <family val="2"/>
      </rPr>
      <t xml:space="preserve"> </t>
    </r>
  </si>
  <si>
    <r>
      <t xml:space="preserve"> =</t>
    </r>
    <r>
      <rPr>
        <sz val="8"/>
        <color indexed="58"/>
        <rFont val="Arial"/>
        <family val="2"/>
      </rPr>
      <t xml:space="preserve">   </t>
    </r>
    <r>
      <rPr>
        <b/>
        <u/>
        <sz val="8"/>
        <color indexed="58"/>
        <rFont val="Arial"/>
        <family val="2"/>
      </rPr>
      <t>Estimated</t>
    </r>
    <r>
      <rPr>
        <sz val="8"/>
        <color indexed="58"/>
        <rFont val="Arial"/>
        <family val="2"/>
      </rPr>
      <t xml:space="preserve"> Soil Loss Per Year                                  (Tons)</t>
    </r>
  </si>
  <si>
    <r>
      <t xml:space="preserve">  </t>
    </r>
    <r>
      <rPr>
        <b/>
        <sz val="10"/>
        <color indexed="58"/>
        <rFont val="Arial"/>
        <family val="2"/>
      </rPr>
      <t xml:space="preserve"> =</t>
    </r>
    <r>
      <rPr>
        <sz val="8"/>
        <color indexed="58"/>
        <rFont val="Arial"/>
        <family val="2"/>
      </rPr>
      <t xml:space="preserve">    </t>
    </r>
    <r>
      <rPr>
        <b/>
        <u/>
        <sz val="8"/>
        <color indexed="58"/>
        <rFont val="Arial"/>
        <family val="2"/>
      </rPr>
      <t>Estimated</t>
    </r>
    <r>
      <rPr>
        <sz val="8"/>
        <color indexed="58"/>
        <rFont val="Arial"/>
        <family val="2"/>
      </rPr>
      <t xml:space="preserve"> Soil Loss Per Year (Tons)</t>
    </r>
    <r>
      <rPr>
        <b/>
        <sz val="8"/>
        <color indexed="58"/>
        <rFont val="Arial"/>
        <family val="2"/>
      </rPr>
      <t xml:space="preserve"> </t>
    </r>
  </si>
  <si>
    <r>
      <t xml:space="preserve"> =  </t>
    </r>
    <r>
      <rPr>
        <b/>
        <u/>
        <sz val="8"/>
        <color indexed="58"/>
        <rFont val="Arial"/>
        <family val="2"/>
      </rPr>
      <t>Estimated</t>
    </r>
    <r>
      <rPr>
        <sz val="8"/>
        <color indexed="58"/>
        <rFont val="Arial"/>
        <family val="2"/>
      </rPr>
      <t xml:space="preserve"> Soil Loss (Tons per Year)</t>
    </r>
    <r>
      <rPr>
        <b/>
        <sz val="8"/>
        <color indexed="58"/>
        <rFont val="Arial"/>
        <family val="2"/>
      </rPr>
      <t xml:space="preserve"> </t>
    </r>
  </si>
  <si>
    <r>
      <t>&lt;&gt;</t>
    </r>
    <r>
      <rPr>
        <sz val="10"/>
        <rFont val="Arial"/>
        <family val="2"/>
      </rPr>
      <t xml:space="preserve"> generally parallel on the slope, but may converge,</t>
    </r>
  </si>
  <si>
    <r>
      <t>&lt;&gt;</t>
    </r>
    <r>
      <rPr>
        <sz val="10"/>
        <rFont val="Arial"/>
        <family val="2"/>
      </rPr>
      <t xml:space="preserve"> generally of uniform spacing and dimension,</t>
    </r>
  </si>
  <si>
    <r>
      <t>&lt;&gt;</t>
    </r>
    <r>
      <rPr>
        <sz val="10"/>
        <rFont val="Arial"/>
        <family val="2"/>
      </rPr>
      <t xml:space="preserve"> generally appear at different locations on the landscape from year to year,</t>
    </r>
  </si>
  <si>
    <r>
      <t>&lt;&gt;</t>
    </r>
    <r>
      <rPr>
        <sz val="10"/>
        <rFont val="Arial"/>
        <family val="2"/>
      </rPr>
      <t xml:space="preserve"> generally shorter than ephemeral cropland gullies,</t>
    </r>
  </si>
  <si>
    <r>
      <t>&lt;&gt;</t>
    </r>
    <r>
      <rPr>
        <sz val="10"/>
        <rFont val="Arial"/>
        <family val="2"/>
      </rPr>
      <t xml:space="preserve"> usually end at a concentrated flow channel, or an area where the slope flattens and deposition occurs,</t>
    </r>
  </si>
  <si>
    <r>
      <t>&lt;&gt;</t>
    </r>
    <r>
      <rPr>
        <sz val="10"/>
        <rFont val="Arial"/>
        <family val="2"/>
      </rPr>
      <t xml:space="preserve"> are on the same portion of the slope that is used to determine the length of slope (L) for RUSLE2,</t>
    </r>
  </si>
  <si>
    <r>
      <t>&lt;&gt;</t>
    </r>
    <r>
      <rPr>
        <sz val="10"/>
        <rFont val="Arial"/>
        <family val="2"/>
      </rPr>
      <t xml:space="preserve"> recur in the same area of concentrated flow each time they form,</t>
    </r>
  </si>
  <si>
    <r>
      <t>&lt;&gt;</t>
    </r>
    <r>
      <rPr>
        <sz val="10"/>
        <rFont val="Arial"/>
        <family val="2"/>
      </rPr>
      <t xml:space="preserve"> frequently form in well-defined depressions in natural drainage ways,</t>
    </r>
  </si>
  <si>
    <r>
      <t>&lt;&gt;</t>
    </r>
    <r>
      <rPr>
        <sz val="10"/>
        <rFont val="Arial"/>
        <family val="2"/>
      </rPr>
      <t xml:space="preserve"> are generally wider, deeper, and longer than the rills in the field,</t>
    </r>
  </si>
  <si>
    <r>
      <t>&lt;&gt;</t>
    </r>
    <r>
      <rPr>
        <sz val="10"/>
        <rFont val="Arial"/>
        <family val="2"/>
      </rPr>
      <t xml:space="preserve"> may grow or enlarge from year to year  by head cutting and lateral enlarging,</t>
    </r>
  </si>
  <si>
    <r>
      <t>&lt;&gt;</t>
    </r>
    <r>
      <rPr>
        <sz val="10"/>
        <rFont val="Arial"/>
        <family val="2"/>
      </rPr>
      <t xml:space="preserve"> often occur in depressions or natural drainage ways,</t>
    </r>
  </si>
  <si>
    <r>
      <t>&lt;&gt;</t>
    </r>
    <r>
      <rPr>
        <sz val="10"/>
        <rFont val="Arial"/>
        <family val="2"/>
      </rPr>
      <t xml:space="preserve"> may begin as ephemeral gullies that were left in the field untreated,</t>
    </r>
  </si>
  <si>
    <r>
      <t>&lt;&gt;</t>
    </r>
    <r>
      <rPr>
        <sz val="10"/>
        <rFont val="Arial"/>
        <family val="2"/>
      </rPr>
      <t xml:space="preserve"> may, over time,  become partially stabilized by grass, weeds or woody vegetation,</t>
    </r>
  </si>
  <si>
    <r>
      <t xml:space="preserve">&lt;&gt; </t>
    </r>
    <r>
      <rPr>
        <sz val="10"/>
        <color indexed="8"/>
        <rFont val="Arial"/>
        <family val="2"/>
      </rPr>
      <t xml:space="preserve">many small, but conspicuous channels running in the direction of slope gradient       </t>
    </r>
  </si>
  <si>
    <r>
      <t xml:space="preserve">* </t>
    </r>
    <r>
      <rPr>
        <sz val="10"/>
        <rFont val="Arial"/>
        <family val="2"/>
      </rPr>
      <t xml:space="preserve"> </t>
    </r>
    <r>
      <rPr>
        <sz val="8"/>
        <rFont val="Arial"/>
        <family val="2"/>
      </rPr>
      <t>Ephemeral gully erosion may reform multiple times per year, and under certain conditions it may not form in a given year.  The voided volume which would be calculated after a runoff event is not necessarily representative of an annual rate, but is representative of only the specific event.  This erosion can be calculated for individual storms and can be summed for a yearly estimate.</t>
    </r>
  </si>
  <si>
    <r>
      <t xml:space="preserve">1 </t>
    </r>
    <r>
      <rPr>
        <sz val="8"/>
        <rFont val="Arial"/>
        <family val="2"/>
      </rPr>
      <t>Data from published soil surveys, laboratory data, and soil interpretation record are to be used where available.  Parent materials, soil consistency, soil structure, pore space, soil texture, and coarse fragments all influence unit weight.</t>
    </r>
  </si>
  <si>
    <r>
      <t>&lt;&gt;</t>
    </r>
    <r>
      <rPr>
        <sz val="10"/>
        <rFont val="Arial"/>
        <family val="2"/>
      </rPr>
      <t xml:space="preserve"> is a natural process that generally increases when unprotected streambanks (e.g. no woody vegetation) are subject to the actions of flowing water and ice damage.</t>
    </r>
  </si>
  <si>
    <r>
      <t xml:space="preserve"> X</t>
    </r>
    <r>
      <rPr>
        <sz val="8"/>
        <color indexed="58"/>
        <rFont val="Arial"/>
        <family val="2"/>
      </rPr>
      <t xml:space="preserve">  </t>
    </r>
    <r>
      <rPr>
        <u/>
        <sz val="8"/>
        <color indexed="58"/>
        <rFont val="Arial"/>
        <family val="2"/>
      </rPr>
      <t>Soil Weigh</t>
    </r>
    <r>
      <rPr>
        <sz val="8"/>
        <color indexed="58"/>
        <rFont val="Arial"/>
        <family val="2"/>
      </rPr>
      <t>t (lbs/ft</t>
    </r>
    <r>
      <rPr>
        <vertAlign val="superscript"/>
        <sz val="8"/>
        <color indexed="58"/>
        <rFont val="Arial"/>
        <family val="2"/>
      </rPr>
      <t>3</t>
    </r>
    <r>
      <rPr>
        <sz val="8"/>
        <color indexed="58"/>
        <rFont val="Arial"/>
        <family val="2"/>
      </rPr>
      <t xml:space="preserve">)  </t>
    </r>
    <r>
      <rPr>
        <b/>
        <sz val="8"/>
        <color indexed="58"/>
        <rFont val="Arial"/>
        <family val="2"/>
      </rPr>
      <t>X</t>
    </r>
    <r>
      <rPr>
        <sz val="8"/>
        <color indexed="58"/>
        <rFont val="Arial"/>
        <family val="2"/>
      </rPr>
      <t xml:space="preserve"> Occurrences per Year  </t>
    </r>
    <r>
      <rPr>
        <b/>
        <sz val="10"/>
        <color indexed="58"/>
        <rFont val="Arial"/>
        <family val="2"/>
      </rPr>
      <t>=</t>
    </r>
  </si>
  <si>
    <t>Soil Loss (Tons per Occurrence) Estimate</t>
  </si>
  <si>
    <t>Number of Occurrences per Year Estimate</t>
  </si>
  <si>
    <r>
      <t xml:space="preserve"> X</t>
    </r>
    <r>
      <rPr>
        <sz val="8"/>
        <color indexed="58"/>
        <rFont val="Arial"/>
        <family val="2"/>
      </rPr>
      <t xml:space="preserve">  </t>
    </r>
    <r>
      <rPr>
        <u/>
        <sz val="8"/>
        <color indexed="58"/>
        <rFont val="Arial"/>
        <family val="2"/>
      </rPr>
      <t>Soil Weigh</t>
    </r>
    <r>
      <rPr>
        <sz val="8"/>
        <color indexed="58"/>
        <rFont val="Arial"/>
        <family val="2"/>
      </rPr>
      <t>t (lbs/ft</t>
    </r>
    <r>
      <rPr>
        <vertAlign val="superscript"/>
        <sz val="8"/>
        <color indexed="58"/>
        <rFont val="Arial"/>
        <family val="2"/>
      </rPr>
      <t>3</t>
    </r>
    <r>
      <rPr>
        <sz val="8"/>
        <color indexed="58"/>
        <rFont val="Arial"/>
        <family val="2"/>
      </rPr>
      <t xml:space="preserve">)  </t>
    </r>
    <r>
      <rPr>
        <b/>
        <sz val="8"/>
        <color indexed="58"/>
        <rFont val="Arial"/>
        <family val="2"/>
      </rPr>
      <t>X</t>
    </r>
    <r>
      <rPr>
        <sz val="8"/>
        <color indexed="58"/>
        <rFont val="Arial"/>
        <family val="2"/>
      </rPr>
      <t xml:space="preserve"> Number of Occurrences per Year </t>
    </r>
  </si>
  <si>
    <t>Lateral Recession Rate (Estimated)            (FT / Year)</t>
  </si>
  <si>
    <t>Stream bank erosion sometimes presents itself as a major occurance in a given year, whereas the same bank may not erode significantly for a period of years if no major runoff events occur.  Recession rates need to be calculated as an average of years when erosion does and does not occur.  Recession rate is not calculated as the erosion occurring after a single event.</t>
  </si>
  <si>
    <r>
      <t>Volume (FT</t>
    </r>
    <r>
      <rPr>
        <b/>
        <i/>
        <vertAlign val="superscript"/>
        <sz val="8"/>
        <color indexed="58"/>
        <rFont val="Arial"/>
        <family val="2"/>
      </rPr>
      <t>3</t>
    </r>
    <r>
      <rPr>
        <b/>
        <i/>
        <sz val="8"/>
        <color indexed="58"/>
        <rFont val="Arial"/>
        <family val="2"/>
      </rPr>
      <t>) Eroded Estimate</t>
    </r>
  </si>
  <si>
    <r>
      <t>Pounds of Soil per FT</t>
    </r>
    <r>
      <rPr>
        <b/>
        <i/>
        <vertAlign val="superscript"/>
        <sz val="8"/>
        <color indexed="58"/>
        <rFont val="Arial"/>
        <family val="2"/>
      </rPr>
      <t>3</t>
    </r>
    <r>
      <rPr>
        <b/>
        <i/>
        <sz val="8"/>
        <color indexed="58"/>
        <rFont val="Arial"/>
        <family val="2"/>
      </rPr>
      <t xml:space="preserve"> Estimate</t>
    </r>
  </si>
  <si>
    <r>
      <t>Estimated Total Volume (FT</t>
    </r>
    <r>
      <rPr>
        <b/>
        <i/>
        <vertAlign val="superscript"/>
        <sz val="8"/>
        <color indexed="58"/>
        <rFont val="Arial"/>
        <family val="2"/>
      </rPr>
      <t>3</t>
    </r>
    <r>
      <rPr>
        <b/>
        <i/>
        <sz val="8"/>
        <color indexed="58"/>
        <rFont val="Arial"/>
        <family val="2"/>
      </rPr>
      <t>) Eroded</t>
    </r>
  </si>
  <si>
    <r>
      <t xml:space="preserve">Eroding Bank </t>
    </r>
    <r>
      <rPr>
        <b/>
        <u/>
        <sz val="8"/>
        <color indexed="58"/>
        <rFont val="Arial"/>
        <family val="2"/>
      </rPr>
      <t xml:space="preserve">Length </t>
    </r>
    <r>
      <rPr>
        <sz val="8"/>
        <color indexed="58"/>
        <rFont val="Arial"/>
        <family val="2"/>
      </rPr>
      <t xml:space="preserve"> X   Eroding Bank </t>
    </r>
    <r>
      <rPr>
        <u/>
        <sz val="8"/>
        <color indexed="58"/>
        <rFont val="Arial"/>
        <family val="2"/>
      </rPr>
      <t xml:space="preserve">Height </t>
    </r>
    <r>
      <rPr>
        <sz val="8"/>
        <color indexed="58"/>
        <rFont val="Arial"/>
        <family val="2"/>
      </rPr>
      <t xml:space="preserve">  X  </t>
    </r>
    <r>
      <rPr>
        <u/>
        <sz val="8"/>
        <color indexed="58"/>
        <rFont val="Arial"/>
        <family val="2"/>
      </rPr>
      <t xml:space="preserve">Lateral Recession Rate </t>
    </r>
    <r>
      <rPr>
        <sz val="8"/>
        <color indexed="58"/>
        <rFont val="Arial"/>
        <family val="2"/>
      </rPr>
      <t xml:space="preserve"> (FT/YR)   X   </t>
    </r>
    <r>
      <rPr>
        <u/>
        <sz val="8"/>
        <color indexed="58"/>
        <rFont val="Arial"/>
        <family val="2"/>
      </rPr>
      <t>Soil Weight</t>
    </r>
    <r>
      <rPr>
        <sz val="8"/>
        <color indexed="58"/>
        <rFont val="Arial"/>
        <family val="2"/>
      </rPr>
      <t xml:space="preserve"> (lbs/ft</t>
    </r>
    <r>
      <rPr>
        <vertAlign val="superscript"/>
        <sz val="8"/>
        <color indexed="58"/>
        <rFont val="Arial"/>
        <family val="2"/>
      </rPr>
      <t>3</t>
    </r>
    <r>
      <rPr>
        <sz val="8"/>
        <color indexed="58"/>
        <rFont val="Arial"/>
        <family val="2"/>
      </rPr>
      <t>)</t>
    </r>
  </si>
  <si>
    <t xml:space="preserve">NRCS Ephemeral Gully Erosion Estimator </t>
  </si>
  <si>
    <t xml:space="preserve">NRCS Classic Gully Erosion Estimator </t>
  </si>
  <si>
    <t>NRCS Streambank Erosion Estimator   (Direct Volume Method)</t>
  </si>
  <si>
    <r>
      <t xml:space="preserve">Gully </t>
    </r>
    <r>
      <rPr>
        <b/>
        <u/>
        <sz val="8"/>
        <color indexed="58"/>
        <rFont val="Arial"/>
        <family val="2"/>
      </rPr>
      <t>Length</t>
    </r>
    <r>
      <rPr>
        <sz val="8"/>
        <color indexed="58"/>
        <rFont val="Arial"/>
        <family val="2"/>
      </rPr>
      <t xml:space="preserve"> X  (Average</t>
    </r>
    <r>
      <rPr>
        <b/>
        <sz val="8"/>
        <color indexed="58"/>
        <rFont val="Arial"/>
        <family val="2"/>
      </rPr>
      <t xml:space="preserve"> </t>
    </r>
    <r>
      <rPr>
        <b/>
        <u/>
        <sz val="8"/>
        <color indexed="58"/>
        <rFont val="Arial"/>
        <family val="2"/>
      </rPr>
      <t>Width</t>
    </r>
    <r>
      <rPr>
        <sz val="8"/>
        <color indexed="58"/>
        <rFont val="Arial"/>
        <family val="2"/>
      </rPr>
      <t xml:space="preserve"> X Average</t>
    </r>
    <r>
      <rPr>
        <b/>
        <sz val="8"/>
        <color indexed="58"/>
        <rFont val="Arial"/>
        <family val="2"/>
      </rPr>
      <t xml:space="preserve"> </t>
    </r>
    <r>
      <rPr>
        <b/>
        <u/>
        <sz val="8"/>
        <color indexed="58"/>
        <rFont val="Arial"/>
        <family val="2"/>
      </rPr>
      <t>Depth</t>
    </r>
    <r>
      <rPr>
        <b/>
        <sz val="8"/>
        <color indexed="58"/>
        <rFont val="Arial"/>
        <family val="2"/>
      </rPr>
      <t xml:space="preserve">) </t>
    </r>
    <r>
      <rPr>
        <sz val="8"/>
        <color indexed="58"/>
        <rFont val="Arial"/>
        <family val="2"/>
      </rPr>
      <t xml:space="preserve">X </t>
    </r>
    <r>
      <rPr>
        <b/>
        <u/>
        <sz val="8"/>
        <color indexed="58"/>
        <rFont val="Arial"/>
        <family val="2"/>
      </rPr>
      <t>Soil Weight</t>
    </r>
    <r>
      <rPr>
        <sz val="8"/>
        <color indexed="58"/>
        <rFont val="Arial"/>
        <family val="2"/>
      </rPr>
      <t xml:space="preserve"> (lbs/ft3)</t>
    </r>
  </si>
  <si>
    <t>3/18/15 Modified by Mike Dreischmeier, NRCS Wisconsin.  Changed formulas for gully erosion volume calculations.</t>
  </si>
  <si>
    <r>
      <t>&lt;&gt;</t>
    </r>
    <r>
      <rPr>
        <sz val="10"/>
        <rFont val="Arial"/>
        <family val="2"/>
      </rPr>
      <t xml:space="preserve"> is a common occurrence on many Wisconsin river channels that are experiencing geomorphic adjustments</t>
    </r>
  </si>
  <si>
    <r>
      <t>The soil loss from ephemeral gullies, gullies and streambank erosion areas can be estimated by the direct volume method of soil removed by erosion processes.  The volume of soil loss can be multiplied by the typical unit weight of the soil (based on soil texture) which is eroded.  Approximate soil unit weights are expressed below</t>
    </r>
    <r>
      <rPr>
        <vertAlign val="superscript"/>
        <sz val="10"/>
        <rFont val="Arial"/>
        <family val="2"/>
      </rPr>
      <t>1</t>
    </r>
    <r>
      <rPr>
        <sz val="10"/>
        <rFont val="Arial"/>
        <family val="2"/>
      </rPr>
      <t>:</t>
    </r>
  </si>
  <si>
    <r>
      <t>APPROXIMATE SOIL WEIGHT</t>
    </r>
    <r>
      <rPr>
        <b/>
        <sz val="14"/>
        <rFont val="Arial"/>
        <family val="2"/>
      </rPr>
      <t xml:space="preserve"> </t>
    </r>
  </si>
  <si>
    <t>Clay</t>
  </si>
  <si>
    <t>Silt</t>
  </si>
  <si>
    <t>Loam</t>
  </si>
  <si>
    <t>Use available resources to assist in the estimation of recession rate: use past and present aerial photography, old survey records, and any other information that helps to determine the bank condition at known times in the past.  When such information is lacking or insufficient, field observations and professional judgement are needed to estimate recession rates.
It is often not possible to directly measure recession rates in the field.  Therefore, the following table has been included which relates recession rates to narrative descriptions of banks eroding at different rates.</t>
  </si>
  <si>
    <r>
      <t xml:space="preserve">2 </t>
    </r>
    <r>
      <rPr>
        <sz val="8"/>
        <rFont val="Arial"/>
        <family val="2"/>
      </rPr>
      <t xml:space="preserve">The best way to quantify streambank erosion is to measure it directly in the field.  The basic procedure in measuring streambank erosion is to survey, flag, or in some way fix a “before" image of the channel you are evaluating in order to establish the baseline condition.  Changes due to erosion can then be monitored over time by going back to the study area and re-measuring from the fixed reference points.
Channel cross-sections can be surveyed and plotted on a periodic basis to monitor change.  Stakes or pins can be driven into channel banks flush with the surface.  The amount of stake or pin exposed due to erosion is the amount of change at the streambank erosion site between your times of observation.
The time required to monitor a site often precludes this method of data collection.  The Direct Volume Method can be used to estimate streambank erosion at your site. </t>
    </r>
  </si>
  <si>
    <t>6/30/15 Modified by Scott Mueller, NRCS Wisconsin.  Modified soil weights and read me file.  (1/2 base x height) is
area not length.</t>
  </si>
  <si>
    <t>Total Estimated Ephemeral Gully Soil Loss Per Year (Tons/yr):</t>
  </si>
  <si>
    <t>Estimated Gully Soil Loss Per Year (Tons/yr)</t>
  </si>
  <si>
    <t>Total Estimated Annual Gully Soil Loss (Tons/yr):</t>
  </si>
  <si>
    <r>
      <t xml:space="preserve"> =</t>
    </r>
    <r>
      <rPr>
        <sz val="8"/>
        <color indexed="58"/>
        <rFont val="Arial"/>
        <family val="2"/>
      </rPr>
      <t xml:space="preserve">   </t>
    </r>
    <r>
      <rPr>
        <b/>
        <u/>
        <sz val="8"/>
        <color indexed="58"/>
        <rFont val="Arial"/>
        <family val="2"/>
      </rPr>
      <t>Estimated</t>
    </r>
    <r>
      <rPr>
        <sz val="8"/>
        <color indexed="58"/>
        <rFont val="Arial"/>
        <family val="2"/>
      </rPr>
      <t xml:space="preserve"> Soil Loss Per Year (Tons/yr)</t>
    </r>
  </si>
  <si>
    <t>`</t>
  </si>
  <si>
    <r>
      <t xml:space="preserve">  </t>
    </r>
    <r>
      <rPr>
        <b/>
        <sz val="10"/>
        <color indexed="58"/>
        <rFont val="Arial"/>
        <family val="2"/>
      </rPr>
      <t xml:space="preserve"> =</t>
    </r>
    <r>
      <rPr>
        <sz val="8"/>
        <color indexed="58"/>
        <rFont val="Arial"/>
        <family val="2"/>
      </rPr>
      <t xml:space="preserve">  </t>
    </r>
    <r>
      <rPr>
        <b/>
        <u/>
        <sz val="8"/>
        <color indexed="58"/>
        <rFont val="Arial"/>
        <family val="2"/>
      </rPr>
      <t>Estimated</t>
    </r>
    <r>
      <rPr>
        <sz val="8"/>
        <color indexed="58"/>
        <rFont val="Arial"/>
        <family val="2"/>
      </rPr>
      <t xml:space="preserve"> Soil Loss Per Year (Tons/yr)</t>
    </r>
    <r>
      <rPr>
        <b/>
        <sz val="8"/>
        <color indexed="58"/>
        <rFont val="Arial"/>
        <family val="2"/>
      </rPr>
      <t xml:space="preserve"> </t>
    </r>
  </si>
  <si>
    <t>Texture Terms:</t>
  </si>
  <si>
    <t>Moist Bulk Density (gm/cc):</t>
  </si>
  <si>
    <t>COS coarse sand</t>
  </si>
  <si>
    <t>1.70 - 1.85</t>
  </si>
  <si>
    <t>S sand</t>
  </si>
  <si>
    <t>1.60 - 1.75</t>
  </si>
  <si>
    <t>FS fine sand</t>
  </si>
  <si>
    <t>Loamy Sand</t>
  </si>
  <si>
    <t>LCOS loamy coarse sand</t>
  </si>
  <si>
    <t>VFS very fine sand</t>
  </si>
  <si>
    <t>1.55 - 1.70</t>
  </si>
  <si>
    <t>LS loamy sand</t>
  </si>
  <si>
    <t>Sandy Clay Loam</t>
  </si>
  <si>
    <t>LFS loamy fine sand</t>
  </si>
  <si>
    <t>Silt Loam</t>
  </si>
  <si>
    <t>LVFS loamy very fine sand</t>
  </si>
  <si>
    <t>1.55 - 1.65</t>
  </si>
  <si>
    <t>Silty Clay Loam</t>
  </si>
  <si>
    <t>COSL coarse sandy loam</t>
  </si>
  <si>
    <t>Silty Clay</t>
  </si>
  <si>
    <t>SL sandy loam</t>
  </si>
  <si>
    <t>1.50 - 1.70</t>
  </si>
  <si>
    <t>Clay Loam</t>
  </si>
  <si>
    <t>FSL fine sandy loam</t>
  </si>
  <si>
    <t>Organic</t>
  </si>
  <si>
    <t>VFSL very fine sandy loam</t>
  </si>
  <si>
    <t>1.50 - 1.65</t>
  </si>
  <si>
    <t>SCL sandy clay loam</t>
  </si>
  <si>
    <t>1.45 - 1.70</t>
  </si>
  <si>
    <t>CL clay loam</t>
  </si>
  <si>
    <t>SICL silty clay loam</t>
  </si>
  <si>
    <t xml:space="preserve">L loam </t>
  </si>
  <si>
    <t>1.50 - 1.55</t>
  </si>
  <si>
    <t>SIL silt loam</t>
  </si>
  <si>
    <t>1.45 - 1.60</t>
  </si>
  <si>
    <t>SI silt</t>
  </si>
  <si>
    <t>C with &gt;=60% total clay</t>
  </si>
  <si>
    <t>1.30 - 1.60</t>
  </si>
  <si>
    <t>C with  (40-60%) total clay</t>
  </si>
  <si>
    <t>1.25 - 1.40</t>
  </si>
  <si>
    <t>SIC silty clay and SC sandy clay</t>
  </si>
  <si>
    <t>back up data from Jason Nemeck</t>
  </si>
  <si>
    <t>General Guide for Estimating Moist Bulk Density</t>
  </si>
  <si>
    <r>
      <t xml:space="preserve">(one-tenth and one-third bar)
Use laboratory data from typical soil profiles where available. The following general guidelines can be used to roughly estimate bulk density when no data are available.  The </t>
    </r>
    <r>
      <rPr>
        <b/>
        <sz val="10"/>
        <color rgb="FF800080"/>
        <rFont val="Arial"/>
        <family val="2"/>
      </rPr>
      <t xml:space="preserve">Mo-Guide - Compare Bulk Density </t>
    </r>
    <r>
      <rPr>
        <sz val="10"/>
        <rFont val="Arial"/>
        <family val="2"/>
      </rPr>
      <t xml:space="preserve">is based on this table which was adjusted using Bob Grossman’s work et. al.  The report also adjust the bulk density for organic matter content using the following equation     100/((om/0.23)+((100-om)/Db)).  </t>
    </r>
  </si>
  <si>
    <t>Average * 62.4</t>
  </si>
  <si>
    <t>Sandy Clay</t>
  </si>
  <si>
    <t>Estimated Moist Bulk Density Lb/ft3</t>
  </si>
  <si>
    <r>
      <t>rounded moist Density lb/ft</t>
    </r>
    <r>
      <rPr>
        <b/>
        <vertAlign val="superscript"/>
        <sz val="10"/>
        <color theme="1"/>
        <rFont val="Arial"/>
        <family val="2"/>
      </rPr>
      <t>3</t>
    </r>
  </si>
  <si>
    <t>*</t>
  </si>
  <si>
    <t>used in tool</t>
  </si>
  <si>
    <t>USDA Soil texture</t>
  </si>
  <si>
    <t>* Eroding bank height is measured along the slope of the bank (hypotenuse), not the vertical height of bank.</t>
  </si>
  <si>
    <t>6/29/2017 modified streambank "height" to: Eroding bank height is measured along the slope of the bank (hypotenuse), not the vertical height of bank.</t>
  </si>
  <si>
    <t>NRCS Excel Workbook     Estimating 'Other' Erosion Types      July 2017 NRCS Wisconsin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</si>
</sst>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0.0"/>
  </numFmts>
  <fonts count="39" x14ac:knownFonts="1">
    <font>
      <sz val="10"/>
      <name val="Arial"/>
    </font>
    <font>
      <sz val="8"/>
      <name val="Arial"/>
      <family val="2"/>
    </font>
    <font>
      <b/>
      <sz val="10"/>
      <name val="Arial"/>
      <family val="2"/>
    </font>
    <font>
      <b/>
      <u/>
      <sz val="10"/>
      <color indexed="58"/>
      <name val="Arial"/>
      <family val="2"/>
    </font>
    <font>
      <b/>
      <i/>
      <sz val="8"/>
      <color indexed="58"/>
      <name val="Arial"/>
      <family val="2"/>
    </font>
    <font>
      <b/>
      <sz val="10"/>
      <color indexed="58"/>
      <name val="Arial"/>
      <family val="2"/>
    </font>
    <font>
      <b/>
      <i/>
      <vertAlign val="superscript"/>
      <sz val="8"/>
      <color indexed="58"/>
      <name val="Arial"/>
      <family val="2"/>
    </font>
    <font>
      <u/>
      <sz val="10"/>
      <name val="Arial"/>
      <family val="2"/>
    </font>
    <font>
      <b/>
      <u/>
      <sz val="10"/>
      <name val="Arial"/>
      <family val="2"/>
    </font>
    <font>
      <b/>
      <vertAlign val="superscript"/>
      <sz val="10"/>
      <name val="Arial"/>
      <family val="2"/>
    </font>
    <font>
      <sz val="10"/>
      <name val="Arial"/>
      <family val="2"/>
    </font>
    <font>
      <vertAlign val="superscript"/>
      <sz val="10"/>
      <name val="Arial"/>
      <family val="2"/>
    </font>
    <font>
      <b/>
      <sz val="12"/>
      <name val="Arial"/>
      <family val="2"/>
    </font>
    <font>
      <b/>
      <vertAlign val="superscript"/>
      <sz val="12"/>
      <name val="Arial"/>
      <family val="2"/>
    </font>
    <font>
      <b/>
      <i/>
      <u/>
      <sz val="10"/>
      <color indexed="58"/>
      <name val="Arial"/>
      <family val="2"/>
    </font>
    <font>
      <u/>
      <sz val="10"/>
      <color indexed="58"/>
      <name val="Arial"/>
      <family val="2"/>
    </font>
    <font>
      <sz val="8"/>
      <color indexed="58"/>
      <name val="Arial"/>
      <family val="2"/>
    </font>
    <font>
      <sz val="7"/>
      <color indexed="58"/>
      <name val="Arial"/>
      <family val="2"/>
    </font>
    <font>
      <u/>
      <sz val="7"/>
      <color indexed="58"/>
      <name val="Arial"/>
      <family val="2"/>
    </font>
    <font>
      <b/>
      <u/>
      <sz val="8"/>
      <color indexed="58"/>
      <name val="Arial"/>
      <family val="2"/>
    </font>
    <font>
      <b/>
      <sz val="8"/>
      <color indexed="58"/>
      <name val="Arial"/>
      <family val="2"/>
    </font>
    <font>
      <u/>
      <sz val="8"/>
      <color indexed="58"/>
      <name val="Arial"/>
      <family val="2"/>
    </font>
    <font>
      <vertAlign val="superscript"/>
      <sz val="8"/>
      <color indexed="58"/>
      <name val="Arial"/>
      <family val="2"/>
    </font>
    <font>
      <i/>
      <sz val="10"/>
      <color indexed="58"/>
      <name val="Arial"/>
      <family val="2"/>
    </font>
    <font>
      <b/>
      <sz val="8"/>
      <color indexed="58"/>
      <name val="Arial"/>
      <family val="2"/>
    </font>
    <font>
      <sz val="8"/>
      <color indexed="58"/>
      <name val="Arial"/>
      <family val="2"/>
    </font>
    <font>
      <sz val="10"/>
      <color indexed="16"/>
      <name val="Arial"/>
      <family val="2"/>
    </font>
    <font>
      <sz val="10"/>
      <color indexed="8"/>
      <name val="Arial"/>
      <family val="2"/>
    </font>
    <font>
      <sz val="8"/>
      <name val="Arial"/>
      <family val="2"/>
    </font>
    <font>
      <sz val="10"/>
      <name val="Times New Roman"/>
      <family val="1"/>
    </font>
    <font>
      <b/>
      <u/>
      <sz val="14"/>
      <name val="Arial"/>
      <family val="2"/>
    </font>
    <font>
      <b/>
      <sz val="14"/>
      <name val="Arial"/>
      <family val="2"/>
    </font>
    <font>
      <b/>
      <sz val="10"/>
      <color rgb="FF003300"/>
      <name val="Arial"/>
      <family val="2"/>
    </font>
    <font>
      <sz val="10"/>
      <color theme="1"/>
      <name val="Arial"/>
      <family val="2"/>
    </font>
    <font>
      <b/>
      <sz val="10"/>
      <color theme="1"/>
      <name val="Arial"/>
      <family val="2"/>
    </font>
    <font>
      <b/>
      <vertAlign val="superscript"/>
      <sz val="10"/>
      <color theme="1"/>
      <name val="Arial"/>
      <family val="2"/>
    </font>
    <font>
      <b/>
      <sz val="10"/>
      <color rgb="FF800080"/>
      <name val="Arial"/>
      <family val="2"/>
    </font>
    <font>
      <sz val="20"/>
      <name val="Arial"/>
      <family val="2"/>
    </font>
    <font>
      <sz val="11"/>
      <color rgb="FF1F497D"/>
      <name val="Calibri"/>
      <family val="2"/>
    </font>
  </fonts>
  <fills count="5">
    <fill>
      <patternFill patternType="none"/>
    </fill>
    <fill>
      <patternFill patternType="gray125"/>
    </fill>
    <fill>
      <patternFill patternType="solid">
        <fgColor indexed="26"/>
        <bgColor indexed="64"/>
      </patternFill>
    </fill>
    <fill>
      <patternFill patternType="solid">
        <fgColor rgb="FFD9D9D9"/>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170">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xf numFmtId="0" fontId="2" fillId="0" borderId="0" xfId="0" applyFont="1" applyAlignment="1"/>
    <xf numFmtId="164" fontId="0" fillId="0" borderId="0" xfId="0" applyNumberFormat="1" applyAlignment="1"/>
    <xf numFmtId="0" fontId="1" fillId="0" borderId="1" xfId="0" applyFont="1" applyBorder="1" applyAlignment="1">
      <alignment horizontal="center"/>
    </xf>
    <xf numFmtId="165" fontId="1" fillId="0" borderId="1" xfId="0" applyNumberFormat="1" applyFont="1" applyBorder="1" applyAlignment="1">
      <alignment horizontal="center"/>
    </xf>
    <xf numFmtId="0" fontId="0" fillId="2" borderId="0" xfId="0" applyFill="1" applyBorder="1"/>
    <xf numFmtId="165" fontId="0" fillId="0" borderId="0" xfId="0" applyNumberFormat="1" applyBorder="1" applyAlignment="1">
      <alignment horizontal="center"/>
    </xf>
    <xf numFmtId="0" fontId="0" fillId="0" borderId="0" xfId="0" applyBorder="1" applyAlignment="1">
      <alignment horizontal="center"/>
    </xf>
    <xf numFmtId="0" fontId="4" fillId="0" borderId="1" xfId="0" applyFont="1" applyBorder="1" applyAlignment="1">
      <alignment horizontal="center" vertical="center" wrapText="1"/>
    </xf>
    <xf numFmtId="0" fontId="0" fillId="0" borderId="0" xfId="0" applyBorder="1" applyAlignment="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2" fillId="0" borderId="0" xfId="0" applyFont="1" applyAlignment="1">
      <alignment horizontal="center" wrapText="1"/>
    </xf>
    <xf numFmtId="0" fontId="2" fillId="0" borderId="0" xfId="0" applyFont="1" applyAlignment="1">
      <alignment horizontal="left"/>
    </xf>
    <xf numFmtId="0" fontId="1" fillId="0" borderId="1" xfId="0" applyFont="1" applyBorder="1" applyAlignment="1" applyProtection="1">
      <alignment horizontal="center"/>
    </xf>
    <xf numFmtId="3" fontId="1" fillId="0" borderId="1" xfId="0" applyNumberFormat="1" applyFont="1" applyBorder="1" applyAlignment="1" applyProtection="1">
      <alignment horizontal="center"/>
    </xf>
    <xf numFmtId="0" fontId="2" fillId="0" borderId="0" xfId="0" applyFont="1" applyAlignment="1" applyProtection="1"/>
    <xf numFmtId="0" fontId="0" fillId="0" borderId="0" xfId="0" applyProtection="1"/>
    <xf numFmtId="0" fontId="0" fillId="2" borderId="2" xfId="0" applyFill="1" applyBorder="1" applyProtection="1"/>
    <xf numFmtId="0" fontId="0" fillId="2" borderId="0" xfId="0" applyFill="1" applyBorder="1" applyProtection="1"/>
    <xf numFmtId="0" fontId="0" fillId="2" borderId="3" xfId="0" applyFill="1" applyBorder="1" applyProtection="1"/>
    <xf numFmtId="0" fontId="0" fillId="0" borderId="0" xfId="0" applyAlignment="1" applyProtection="1"/>
    <xf numFmtId="164" fontId="0" fillId="0" borderId="0" xfId="0" applyNumberFormat="1" applyAlignment="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0" borderId="0" xfId="0" applyAlignment="1" applyProtection="1">
      <alignment horizontal="center"/>
    </xf>
    <xf numFmtId="0" fontId="4" fillId="0" borderId="1" xfId="0" applyFont="1" applyBorder="1" applyAlignment="1" applyProtection="1">
      <alignment horizontal="center" vertical="center" wrapText="1"/>
    </xf>
    <xf numFmtId="0" fontId="0" fillId="0" borderId="0" xfId="0" applyAlignment="1" applyProtection="1">
      <alignment horizontal="center" vertical="center" wrapText="1"/>
    </xf>
    <xf numFmtId="166" fontId="1" fillId="0" borderId="1" xfId="0" applyNumberFormat="1" applyFont="1" applyBorder="1" applyAlignment="1" applyProtection="1">
      <alignment horizontal="center"/>
    </xf>
    <xf numFmtId="0" fontId="0" fillId="0" borderId="0" xfId="0" applyBorder="1" applyAlignment="1" applyProtection="1"/>
    <xf numFmtId="166" fontId="1" fillId="0" borderId="1" xfId="0" applyNumberFormat="1" applyFont="1" applyBorder="1" applyAlignment="1">
      <alignment horizontal="center"/>
    </xf>
    <xf numFmtId="0" fontId="0" fillId="2" borderId="0" xfId="0" applyFill="1" applyBorder="1" applyAlignment="1"/>
    <xf numFmtId="0" fontId="0" fillId="0" borderId="0" xfId="0" applyFill="1" applyBorder="1" applyAlignment="1">
      <alignment horizontal="center"/>
    </xf>
    <xf numFmtId="165" fontId="0" fillId="0" borderId="0" xfId="0" applyNumberFormat="1" applyFill="1" applyBorder="1" applyAlignment="1">
      <alignment horizontal="center"/>
    </xf>
    <xf numFmtId="0" fontId="0" fillId="0" borderId="0" xfId="0" applyBorder="1"/>
    <xf numFmtId="0" fontId="0" fillId="0" borderId="5" xfId="0" applyBorder="1" applyAlignment="1">
      <alignment horizontal="center"/>
    </xf>
    <xf numFmtId="0" fontId="0" fillId="0" borderId="0" xfId="0" applyAlignment="1">
      <alignment vertical="center" wrapText="1"/>
    </xf>
    <xf numFmtId="0" fontId="28" fillId="0" borderId="0" xfId="0" applyFont="1" applyAlignment="1">
      <alignment horizontal="left" vertical="center" wrapText="1"/>
    </xf>
    <xf numFmtId="0" fontId="0" fillId="0" borderId="0" xfId="0" applyBorder="1" applyAlignment="1" applyProtection="1">
      <alignment horizontal="center"/>
    </xf>
    <xf numFmtId="0" fontId="16" fillId="0" borderId="7" xfId="0" applyFont="1" applyBorder="1" applyAlignment="1"/>
    <xf numFmtId="0" fontId="0" fillId="0" borderId="7" xfId="0" applyBorder="1"/>
    <xf numFmtId="0" fontId="29" fillId="0" borderId="0" xfId="0" applyFont="1" applyAlignment="1">
      <alignment vertical="center"/>
    </xf>
    <xf numFmtId="0" fontId="10" fillId="0" borderId="0" xfId="0" applyFont="1"/>
    <xf numFmtId="0" fontId="10" fillId="0" borderId="0" xfId="0" applyFont="1" applyBorder="1" applyAlignment="1">
      <alignment vertical="center" wrapText="1"/>
    </xf>
    <xf numFmtId="165" fontId="1" fillId="4" borderId="1" xfId="0" applyNumberFormat="1"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1" fontId="1" fillId="4" borderId="1" xfId="0" applyNumberFormat="1" applyFont="1" applyFill="1" applyBorder="1" applyAlignment="1" applyProtection="1">
      <alignment horizontal="center"/>
      <protection locked="0"/>
    </xf>
    <xf numFmtId="166" fontId="1" fillId="4" borderId="1" xfId="0" applyNumberFormat="1" applyFont="1" applyFill="1" applyBorder="1" applyAlignment="1" applyProtection="1">
      <alignment horizontal="center"/>
      <protection locked="0"/>
    </xf>
    <xf numFmtId="4" fontId="1" fillId="4" borderId="1" xfId="0" applyNumberFormat="1" applyFont="1" applyFill="1" applyBorder="1" applyAlignment="1" applyProtection="1">
      <alignment horizontal="center"/>
      <protection locked="0"/>
    </xf>
    <xf numFmtId="0" fontId="0" fillId="0" borderId="0" xfId="0" applyFill="1" applyBorder="1" applyAlignment="1" applyProtection="1">
      <alignment horizontal="center"/>
    </xf>
    <xf numFmtId="165" fontId="0" fillId="0" borderId="0" xfId="0" applyNumberFormat="1" applyFill="1" applyBorder="1" applyAlignment="1" applyProtection="1">
      <alignment horizontal="center"/>
    </xf>
    <xf numFmtId="165" fontId="0" fillId="0" borderId="1" xfId="0" applyNumberFormat="1" applyBorder="1" applyAlignment="1">
      <alignment horizontal="center"/>
    </xf>
    <xf numFmtId="165" fontId="0" fillId="0" borderId="1" xfId="0" applyNumberFormat="1" applyFill="1" applyBorder="1" applyAlignment="1">
      <alignment horizontal="center"/>
    </xf>
    <xf numFmtId="165" fontId="0" fillId="0" borderId="1" xfId="0" applyNumberFormat="1" applyFill="1" applyBorder="1" applyAlignment="1" applyProtection="1">
      <alignment horizontal="center"/>
    </xf>
    <xf numFmtId="165" fontId="1" fillId="0" borderId="1" xfId="0" applyNumberFormat="1" applyFont="1" applyBorder="1" applyAlignment="1" applyProtection="1">
      <alignment horizontal="center"/>
    </xf>
    <xf numFmtId="0" fontId="33" fillId="0" borderId="26" xfId="0" applyFont="1" applyBorder="1" applyAlignment="1">
      <alignment vertical="center" wrapText="1"/>
    </xf>
    <xf numFmtId="0" fontId="33" fillId="0" borderId="27" xfId="0" applyFont="1" applyBorder="1" applyAlignment="1">
      <alignment vertical="center" wrapText="1"/>
    </xf>
    <xf numFmtId="0" fontId="34" fillId="0" borderId="20" xfId="0" applyFont="1" applyBorder="1" applyAlignment="1">
      <alignment horizontal="center" vertical="center" wrapText="1"/>
    </xf>
    <xf numFmtId="0" fontId="33" fillId="0" borderId="28" xfId="0" applyFont="1" applyBorder="1" applyAlignment="1">
      <alignment vertical="center" wrapText="1"/>
    </xf>
    <xf numFmtId="0" fontId="33" fillId="0" borderId="29" xfId="0" applyFont="1" applyBorder="1" applyAlignment="1">
      <alignment vertical="center" wrapText="1"/>
    </xf>
    <xf numFmtId="165" fontId="0" fillId="0" borderId="0" xfId="0" applyNumberFormat="1"/>
    <xf numFmtId="0" fontId="33" fillId="0" borderId="19" xfId="0" applyFont="1" applyBorder="1" applyAlignment="1">
      <alignment vertical="center"/>
    </xf>
    <xf numFmtId="0" fontId="33" fillId="0" borderId="18" xfId="0" applyFont="1" applyBorder="1" applyAlignment="1">
      <alignment horizontal="center" vertical="center"/>
    </xf>
    <xf numFmtId="0" fontId="2" fillId="0" borderId="0" xfId="0" applyFont="1" applyAlignment="1">
      <alignment vertical="center"/>
    </xf>
    <xf numFmtId="0" fontId="34" fillId="0" borderId="0" xfId="0" applyFont="1" applyBorder="1" applyAlignment="1">
      <alignment horizontal="center" vertical="center" wrapText="1"/>
    </xf>
    <xf numFmtId="0" fontId="0" fillId="0" borderId="0" xfId="0" applyBorder="1" applyAlignment="1">
      <alignment horizontal="center"/>
    </xf>
    <xf numFmtId="0" fontId="10" fillId="0" borderId="0" xfId="0" applyFont="1" applyAlignment="1">
      <alignment horizontal="center"/>
    </xf>
    <xf numFmtId="0" fontId="10" fillId="0" borderId="0" xfId="0" applyFont="1" applyAlignment="1">
      <alignment horizontal="center" wrapText="1"/>
    </xf>
    <xf numFmtId="0" fontId="38" fillId="0" borderId="0" xfId="0" applyFont="1" applyAlignment="1">
      <alignment vertical="center"/>
    </xf>
    <xf numFmtId="0" fontId="33" fillId="0" borderId="1" xfId="0" applyFont="1" applyBorder="1" applyAlignment="1">
      <alignment horizontal="center" vertical="center"/>
    </xf>
    <xf numFmtId="0" fontId="2" fillId="0" borderId="1" xfId="0" applyFont="1" applyBorder="1" applyAlignment="1">
      <alignment horizontal="center"/>
    </xf>
    <xf numFmtId="0" fontId="26" fillId="0" borderId="0" xfId="0" applyFont="1" applyAlignment="1">
      <alignment horizontal="left"/>
    </xf>
    <xf numFmtId="0" fontId="0" fillId="0" borderId="0" xfId="0" applyAlignment="1">
      <alignment horizontal="left"/>
    </xf>
    <xf numFmtId="0" fontId="25" fillId="0" borderId="7" xfId="0" applyFont="1" applyBorder="1" applyAlignment="1">
      <alignment horizontal="center"/>
    </xf>
    <xf numFmtId="0" fontId="25" fillId="0" borderId="8" xfId="0" applyFont="1" applyBorder="1" applyAlignment="1">
      <alignment horizontal="center"/>
    </xf>
    <xf numFmtId="0" fontId="5" fillId="0" borderId="0" xfId="0" applyFont="1" applyAlignment="1">
      <alignment horizontal="center" vertical="center" wrapText="1"/>
    </xf>
    <xf numFmtId="0" fontId="26" fillId="0" borderId="0" xfId="0" applyFont="1" applyBorder="1" applyAlignment="1">
      <alignment horizontal="left" vertical="center" wrapText="1"/>
    </xf>
    <xf numFmtId="0" fontId="0" fillId="0" borderId="0" xfId="0" applyBorder="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horizontal="center"/>
    </xf>
    <xf numFmtId="0" fontId="2" fillId="0" borderId="0" xfId="0" applyFont="1" applyAlignment="1">
      <alignment horizontal="left"/>
    </xf>
    <xf numFmtId="0" fontId="26" fillId="0" borderId="0" xfId="0" applyFont="1" applyBorder="1" applyAlignment="1">
      <alignment horizontal="left" wrapText="1"/>
    </xf>
    <xf numFmtId="0" fontId="0" fillId="0" borderId="0" xfId="0" applyBorder="1" applyAlignment="1">
      <alignment horizontal="left"/>
    </xf>
    <xf numFmtId="0" fontId="0" fillId="0" borderId="0" xfId="0" applyBorder="1" applyAlignment="1">
      <alignment horizontal="center"/>
    </xf>
    <xf numFmtId="0" fontId="16" fillId="0" borderId="7" xfId="0" applyFont="1" applyBorder="1" applyAlignment="1">
      <alignment horizontal="center"/>
    </xf>
    <xf numFmtId="0" fontId="24" fillId="0" borderId="0" xfId="0" applyFont="1" applyAlignment="1">
      <alignment horizontal="left" vertical="center"/>
    </xf>
    <xf numFmtId="0" fontId="19" fillId="0" borderId="0" xfId="0" applyFont="1" applyAlignment="1">
      <alignment horizontal="center" vertical="center" wrapText="1"/>
    </xf>
    <xf numFmtId="0" fontId="16" fillId="0" borderId="0" xfId="0" applyFont="1" applyBorder="1" applyAlignment="1">
      <alignment horizontal="center"/>
    </xf>
    <xf numFmtId="0" fontId="0" fillId="0" borderId="5" xfId="0" applyBorder="1" applyAlignment="1">
      <alignment horizontal="center"/>
    </xf>
    <xf numFmtId="0" fontId="30" fillId="3" borderId="16"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wrapText="1"/>
    </xf>
    <xf numFmtId="0" fontId="18" fillId="0" borderId="0" xfId="0" applyFont="1" applyAlignment="1">
      <alignment horizontal="left" vertical="center" wrapText="1"/>
    </xf>
    <xf numFmtId="0" fontId="16"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 fillId="0" borderId="0" xfId="0" applyFont="1" applyAlignment="1">
      <alignment horizontal="left" vertical="center" wrapText="1"/>
    </xf>
    <xf numFmtId="0" fontId="28" fillId="0" borderId="0" xfId="0" applyFont="1" applyAlignment="1">
      <alignment horizontal="left" vertical="center" wrapText="1"/>
    </xf>
    <xf numFmtId="0" fontId="16" fillId="0" borderId="0" xfId="0" applyFont="1" applyBorder="1" applyAlignment="1">
      <alignment horizontal="center" vertical="center" wrapText="1"/>
    </xf>
    <xf numFmtId="0" fontId="10" fillId="0" borderId="0" xfId="0" applyFont="1" applyAlignment="1">
      <alignment horizontal="left" vertical="center" wrapText="1"/>
    </xf>
    <xf numFmtId="166" fontId="0" fillId="0" borderId="15" xfId="0" applyNumberFormat="1" applyBorder="1" applyAlignment="1">
      <alignment horizontal="center"/>
    </xf>
    <xf numFmtId="166" fontId="0" fillId="0" borderId="19" xfId="0" applyNumberFormat="1" applyBorder="1" applyAlignment="1">
      <alignment horizont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4"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10" fillId="2" borderId="14" xfId="0" applyFont="1"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24" fillId="0" borderId="0" xfId="0" applyFont="1" applyAlignment="1">
      <alignment horizontal="center" vertical="center" wrapText="1"/>
    </xf>
    <xf numFmtId="0" fontId="23" fillId="0" borderId="10" xfId="0" applyFont="1" applyBorder="1" applyAlignment="1">
      <alignment horizontal="center"/>
    </xf>
    <xf numFmtId="0" fontId="23" fillId="0" borderId="0" xfId="0" applyFont="1" applyBorder="1" applyAlignment="1">
      <alignment horizontal="center"/>
    </xf>
    <xf numFmtId="0" fontId="0" fillId="4" borderId="2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0" fillId="2" borderId="0" xfId="0" applyFill="1" applyBorder="1" applyAlignment="1">
      <alignment horizontal="right"/>
    </xf>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2" borderId="5" xfId="0" applyFill="1" applyBorder="1" applyAlignment="1">
      <alignment horizontal="center"/>
    </xf>
    <xf numFmtId="0" fontId="0" fillId="2" borderId="6" xfId="0" applyFill="1" applyBorder="1" applyAlignment="1">
      <alignment horizontal="center"/>
    </xf>
    <xf numFmtId="0" fontId="0" fillId="2" borderId="2" xfId="0" applyFill="1" applyBorder="1" applyAlignment="1">
      <alignment horizontal="right"/>
    </xf>
    <xf numFmtId="0" fontId="0" fillId="2" borderId="3" xfId="0" applyFill="1" applyBorder="1" applyAlignment="1">
      <alignment horizontal="right"/>
    </xf>
    <xf numFmtId="165" fontId="0" fillId="0" borderId="15" xfId="0" applyNumberFormat="1" applyBorder="1" applyAlignment="1">
      <alignment horizontal="center"/>
    </xf>
    <xf numFmtId="165" fontId="0" fillId="0" borderId="19" xfId="0" applyNumberFormat="1" applyBorder="1" applyAlignment="1">
      <alignment horizontal="center"/>
    </xf>
    <xf numFmtId="0" fontId="25" fillId="0" borderId="0" xfId="0" applyFont="1" applyAlignment="1">
      <alignment horizontal="center" vertical="center" wrapText="1"/>
    </xf>
    <xf numFmtId="0" fontId="25" fillId="0" borderId="0" xfId="0" applyFont="1" applyAlignment="1">
      <alignment horizontal="left" vertical="center" wrapText="1"/>
    </xf>
    <xf numFmtId="0" fontId="0" fillId="0" borderId="5" xfId="0" applyBorder="1" applyAlignment="1">
      <alignment horizontal="left" vertical="center" wrapText="1"/>
    </xf>
    <xf numFmtId="0" fontId="10" fillId="2" borderId="9" xfId="0" applyFont="1" applyFill="1" applyBorder="1" applyAlignment="1">
      <alignment horizontal="right" vertical="center"/>
    </xf>
    <xf numFmtId="0" fontId="10" fillId="2" borderId="10"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5" xfId="0" applyFont="1" applyFill="1" applyBorder="1" applyAlignment="1">
      <alignment horizontal="right" vertical="center"/>
    </xf>
    <xf numFmtId="0" fontId="10" fillId="0" borderId="0" xfId="0" applyFont="1" applyAlignment="1">
      <alignment horizontal="left"/>
    </xf>
    <xf numFmtId="0" fontId="0" fillId="0" borderId="0" xfId="0" applyBorder="1" applyAlignment="1" applyProtection="1">
      <alignment horizontal="center"/>
    </xf>
    <xf numFmtId="0" fontId="0" fillId="2" borderId="14" xfId="0" applyFill="1" applyBorder="1" applyAlignment="1" applyProtection="1">
      <alignment horizontal="center"/>
    </xf>
    <xf numFmtId="0" fontId="0" fillId="2" borderId="12" xfId="0" applyFill="1" applyBorder="1" applyAlignment="1" applyProtection="1">
      <alignment horizontal="center"/>
    </xf>
    <xf numFmtId="0" fontId="0" fillId="2" borderId="13" xfId="0" applyFill="1" applyBorder="1" applyAlignment="1" applyProtection="1">
      <alignment horizontal="center"/>
    </xf>
    <xf numFmtId="0" fontId="0" fillId="2" borderId="9" xfId="0" applyFill="1" applyBorder="1" applyAlignment="1" applyProtection="1">
      <alignment horizontal="right" vertical="center"/>
    </xf>
    <xf numFmtId="0" fontId="0" fillId="2" borderId="10" xfId="0" applyFill="1" applyBorder="1" applyAlignment="1" applyProtection="1">
      <alignment horizontal="right" vertical="center"/>
    </xf>
    <xf numFmtId="0" fontId="0" fillId="2" borderId="4" xfId="0" applyFill="1" applyBorder="1" applyAlignment="1" applyProtection="1">
      <alignment horizontal="right" vertical="center"/>
    </xf>
    <xf numFmtId="0" fontId="0" fillId="2" borderId="5" xfId="0" applyFill="1" applyBorder="1" applyAlignment="1" applyProtection="1">
      <alignment horizontal="right" vertical="center"/>
    </xf>
    <xf numFmtId="165" fontId="0" fillId="0" borderId="15" xfId="0" applyNumberFormat="1" applyBorder="1" applyAlignment="1" applyProtection="1">
      <alignment horizontal="center"/>
    </xf>
    <xf numFmtId="165" fontId="0" fillId="0" borderId="19" xfId="0" applyNumberFormat="1" applyBorder="1" applyAlignment="1" applyProtection="1">
      <alignment horizontal="center"/>
    </xf>
    <xf numFmtId="0" fontId="3" fillId="2" borderId="9"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1" xfId="0" applyFont="1" applyFill="1" applyBorder="1" applyAlignment="1" applyProtection="1">
      <alignment horizontal="center"/>
    </xf>
    <xf numFmtId="0" fontId="0" fillId="2" borderId="0" xfId="0" applyFill="1" applyBorder="1" applyAlignment="1" applyProtection="1">
      <alignment horizontal="right"/>
    </xf>
    <xf numFmtId="0" fontId="0" fillId="2" borderId="2" xfId="0" applyFill="1" applyBorder="1" applyAlignment="1" applyProtection="1">
      <alignment horizontal="right"/>
    </xf>
    <xf numFmtId="0" fontId="0" fillId="0" borderId="5" xfId="0" applyBorder="1" applyAlignment="1" applyProtection="1">
      <alignment horizontal="center"/>
    </xf>
    <xf numFmtId="0" fontId="16" fillId="0" borderId="8" xfId="0" applyFont="1" applyBorder="1" applyAlignment="1">
      <alignment horizontal="center"/>
    </xf>
    <xf numFmtId="0" fontId="16" fillId="0" borderId="0" xfId="0" applyFont="1" applyBorder="1" applyAlignment="1">
      <alignment horizontal="left" vertical="center" wrapText="1"/>
    </xf>
    <xf numFmtId="0" fontId="10" fillId="0" borderId="0" xfId="0" applyFont="1" applyAlignment="1">
      <alignment horizontal="left" vertical="top" wrapText="1"/>
    </xf>
    <xf numFmtId="0" fontId="3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80</xdr:row>
      <xdr:rowOff>85725</xdr:rowOff>
    </xdr:from>
    <xdr:to>
      <xdr:col>11</xdr:col>
      <xdr:colOff>438150</xdr:colOff>
      <xdr:row>81</xdr:row>
      <xdr:rowOff>228600</xdr:rowOff>
    </xdr:to>
    <xdr:pic>
      <xdr:nvPicPr>
        <xdr:cNvPr id="4120" name="Picture 18">
          <a:extLst>
            <a:ext uri="{FF2B5EF4-FFF2-40B4-BE49-F238E27FC236}">
              <a16:creationId xmlns:a16="http://schemas.microsoft.com/office/drawing/2014/main" id="{00000000-0008-0000-0000-00001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18821400"/>
          <a:ext cx="5495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533400</xdr:colOff>
          <xdr:row>0</xdr:row>
          <xdr:rowOff>38100</xdr:rowOff>
        </xdr:from>
        <xdr:to>
          <xdr:col>11</xdr:col>
          <xdr:colOff>518160</xdr:colOff>
          <xdr:row>1</xdr:row>
          <xdr:rowOff>76200</xdr:rowOff>
        </xdr:to>
        <xdr:sp macro="" textlink="">
          <xdr:nvSpPr>
            <xdr:cNvPr id="1037" name="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1" i="0" u="none" strike="noStrike" baseline="0">
                  <a:solidFill>
                    <a:srgbClr val="003300"/>
                  </a:solidFill>
                  <a:latin typeface="Arial"/>
                  <a:cs typeface="Arial"/>
                </a:rPr>
                <a:t>Clear Form</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640080</xdr:colOff>
          <xdr:row>0</xdr:row>
          <xdr:rowOff>30480</xdr:rowOff>
        </xdr:from>
        <xdr:to>
          <xdr:col>11</xdr:col>
          <xdr:colOff>822960</xdr:colOff>
          <xdr:row>1</xdr:row>
          <xdr:rowOff>68580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1" i="0" u="none" strike="noStrike" baseline="0">
                  <a:solidFill>
                    <a:srgbClr val="003300"/>
                  </a:solidFill>
                  <a:latin typeface="Arial"/>
                  <a:cs typeface="Arial"/>
                </a:rPr>
                <a:t>Clear Form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640080</xdr:colOff>
          <xdr:row>0</xdr:row>
          <xdr:rowOff>30480</xdr:rowOff>
        </xdr:from>
        <xdr:to>
          <xdr:col>9</xdr:col>
          <xdr:colOff>822960</xdr:colOff>
          <xdr:row>1</xdr:row>
          <xdr:rowOff>68580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1" i="0" u="none" strike="noStrike" baseline="0">
                  <a:solidFill>
                    <a:srgbClr val="003300"/>
                  </a:solidFill>
                  <a:latin typeface="Arial"/>
                  <a:cs typeface="Arial"/>
                </a:rPr>
                <a:t>Clear Form</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10"/>
  </sheetPr>
  <dimension ref="B2:Z88"/>
  <sheetViews>
    <sheetView showGridLines="0" tabSelected="1" workbookViewId="0">
      <selection activeCell="B4" sqref="B4:N4"/>
    </sheetView>
  </sheetViews>
  <sheetFormatPr defaultRowHeight="13.2" x14ac:dyDescent="0.25"/>
  <sheetData>
    <row r="2" spans="2:14" x14ac:dyDescent="0.25">
      <c r="B2" s="87" t="s">
        <v>159</v>
      </c>
      <c r="C2" s="87"/>
      <c r="D2" s="87"/>
      <c r="E2" s="87"/>
      <c r="F2" s="87"/>
      <c r="G2" s="87"/>
      <c r="H2" s="87"/>
      <c r="I2" s="87"/>
      <c r="J2" s="87"/>
      <c r="K2" s="87"/>
      <c r="L2" s="87"/>
      <c r="M2" s="87"/>
      <c r="N2" s="87"/>
    </row>
    <row r="4" spans="2:14" ht="41.25" customHeight="1" x14ac:dyDescent="0.25">
      <c r="B4" s="86" t="s">
        <v>31</v>
      </c>
      <c r="C4" s="86"/>
      <c r="D4" s="86"/>
      <c r="E4" s="86"/>
      <c r="F4" s="86"/>
      <c r="G4" s="86"/>
      <c r="H4" s="86"/>
      <c r="I4" s="86"/>
      <c r="J4" s="86"/>
      <c r="K4" s="86"/>
      <c r="L4" s="86"/>
      <c r="M4" s="86"/>
      <c r="N4" s="86"/>
    </row>
    <row r="5" spans="2:14" ht="29.25" customHeight="1" x14ac:dyDescent="0.25">
      <c r="B5" s="86" t="s">
        <v>41</v>
      </c>
      <c r="C5" s="86"/>
      <c r="D5" s="86"/>
      <c r="E5" s="86"/>
      <c r="F5" s="86"/>
      <c r="G5" s="86"/>
      <c r="H5" s="86"/>
      <c r="I5" s="86"/>
      <c r="J5" s="86"/>
      <c r="K5" s="86"/>
      <c r="L5" s="86"/>
      <c r="M5" s="86"/>
      <c r="N5" s="86"/>
    </row>
    <row r="6" spans="2:14" ht="7.5" customHeight="1" x14ac:dyDescent="0.25"/>
    <row r="7" spans="2:14" x14ac:dyDescent="0.25">
      <c r="B7" s="88" t="s">
        <v>32</v>
      </c>
      <c r="C7" s="88"/>
      <c r="D7" s="88"/>
      <c r="E7" s="88"/>
      <c r="F7" s="88"/>
      <c r="G7" s="88"/>
      <c r="H7" s="88"/>
      <c r="I7" s="88"/>
      <c r="J7" s="88"/>
      <c r="K7" s="88"/>
      <c r="L7" s="88"/>
      <c r="M7" s="88"/>
      <c r="N7" s="88"/>
    </row>
    <row r="8" spans="2:14" ht="1.5" customHeight="1" x14ac:dyDescent="0.25"/>
    <row r="9" spans="2:14" ht="46.5" customHeight="1" x14ac:dyDescent="0.25">
      <c r="B9" s="85" t="s">
        <v>43</v>
      </c>
      <c r="C9" s="86"/>
      <c r="D9" s="86"/>
      <c r="E9" s="86"/>
      <c r="F9" s="86"/>
      <c r="G9" s="86"/>
      <c r="H9" s="86"/>
      <c r="I9" s="86"/>
      <c r="J9" s="86"/>
      <c r="K9" s="86"/>
      <c r="L9" s="86"/>
      <c r="M9" s="86"/>
      <c r="N9" s="86"/>
    </row>
    <row r="10" spans="2:14" x14ac:dyDescent="0.25">
      <c r="C10" s="78" t="s">
        <v>59</v>
      </c>
      <c r="D10" s="79"/>
      <c r="E10" s="79"/>
      <c r="F10" s="79"/>
      <c r="G10" s="79"/>
      <c r="H10" s="79"/>
      <c r="I10" s="79"/>
      <c r="J10" s="79"/>
      <c r="K10" s="79"/>
      <c r="L10" s="79"/>
      <c r="M10" s="79"/>
      <c r="N10" s="79"/>
    </row>
    <row r="11" spans="2:14" x14ac:dyDescent="0.25">
      <c r="C11" s="78" t="s">
        <v>60</v>
      </c>
      <c r="D11" s="79"/>
      <c r="E11" s="79"/>
      <c r="F11" s="79"/>
      <c r="G11" s="79"/>
      <c r="H11" s="79"/>
      <c r="I11" s="79"/>
      <c r="J11" s="79"/>
      <c r="K11" s="79"/>
      <c r="L11" s="79"/>
      <c r="M11" s="79"/>
      <c r="N11" s="79"/>
    </row>
    <row r="12" spans="2:14" x14ac:dyDescent="0.25">
      <c r="C12" s="78" t="s">
        <v>61</v>
      </c>
      <c r="D12" s="79"/>
      <c r="E12" s="79"/>
      <c r="F12" s="79"/>
      <c r="G12" s="79"/>
      <c r="H12" s="79"/>
      <c r="I12" s="79"/>
      <c r="J12" s="79"/>
      <c r="K12" s="79"/>
      <c r="L12" s="79"/>
      <c r="M12" s="79"/>
      <c r="N12" s="79"/>
    </row>
    <row r="13" spans="2:14" x14ac:dyDescent="0.25">
      <c r="C13" s="78" t="s">
        <v>62</v>
      </c>
      <c r="D13" s="79"/>
      <c r="E13" s="79"/>
      <c r="F13" s="79"/>
      <c r="G13" s="79"/>
      <c r="H13" s="79"/>
      <c r="I13" s="79"/>
      <c r="J13" s="79"/>
      <c r="K13" s="79"/>
      <c r="L13" s="79"/>
      <c r="M13" s="79"/>
      <c r="N13" s="79"/>
    </row>
    <row r="14" spans="2:14" x14ac:dyDescent="0.25">
      <c r="C14" s="78" t="s">
        <v>63</v>
      </c>
      <c r="D14" s="79"/>
      <c r="E14" s="79"/>
      <c r="F14" s="79"/>
      <c r="G14" s="79"/>
      <c r="H14" s="79"/>
      <c r="I14" s="79"/>
      <c r="J14" s="79"/>
      <c r="K14" s="79"/>
      <c r="L14" s="79"/>
      <c r="M14" s="79"/>
      <c r="N14" s="79"/>
    </row>
    <row r="15" spans="2:14" x14ac:dyDescent="0.25">
      <c r="C15" s="78" t="s">
        <v>64</v>
      </c>
      <c r="D15" s="79"/>
      <c r="E15" s="79"/>
      <c r="F15" s="79"/>
      <c r="G15" s="79"/>
      <c r="H15" s="79"/>
      <c r="I15" s="79"/>
      <c r="J15" s="79"/>
      <c r="K15" s="79"/>
      <c r="L15" s="79"/>
      <c r="M15" s="79"/>
      <c r="N15" s="79"/>
    </row>
    <row r="16" spans="2:14" x14ac:dyDescent="0.25">
      <c r="C16" s="78" t="s">
        <v>72</v>
      </c>
      <c r="D16" s="78"/>
      <c r="E16" s="78"/>
      <c r="F16" s="78"/>
      <c r="G16" s="78"/>
      <c r="H16" s="78"/>
      <c r="I16" s="78"/>
      <c r="J16" s="78"/>
      <c r="K16" s="78"/>
      <c r="L16" s="78"/>
      <c r="M16" s="78"/>
      <c r="N16" s="78"/>
    </row>
    <row r="17" spans="2:14" ht="6.75" customHeight="1" x14ac:dyDescent="0.25">
      <c r="C17" s="79"/>
      <c r="D17" s="79"/>
      <c r="E17" s="79"/>
      <c r="F17" s="79"/>
      <c r="G17" s="79"/>
      <c r="H17" s="79"/>
      <c r="I17" s="79"/>
      <c r="J17" s="79"/>
      <c r="K17" s="79"/>
      <c r="L17" s="79"/>
      <c r="M17" s="79"/>
      <c r="N17" s="79"/>
    </row>
    <row r="18" spans="2:14" x14ac:dyDescent="0.25">
      <c r="C18" s="79" t="s">
        <v>33</v>
      </c>
      <c r="D18" s="79"/>
      <c r="E18" s="79"/>
      <c r="F18" s="79"/>
      <c r="G18" s="79"/>
      <c r="H18" s="79"/>
      <c r="I18" s="79"/>
      <c r="J18" s="79"/>
      <c r="K18" s="79"/>
      <c r="L18" s="79"/>
      <c r="M18" s="79"/>
      <c r="N18" s="79"/>
    </row>
    <row r="19" spans="2:14" ht="6" customHeight="1" x14ac:dyDescent="0.25">
      <c r="C19" s="79"/>
      <c r="D19" s="79"/>
      <c r="E19" s="79"/>
      <c r="F19" s="79"/>
      <c r="G19" s="79"/>
      <c r="H19" s="79"/>
      <c r="I19" s="79"/>
      <c r="J19" s="79"/>
      <c r="K19" s="79"/>
      <c r="L19" s="79"/>
      <c r="M19" s="79"/>
      <c r="N19" s="79"/>
    </row>
    <row r="20" spans="2:14" ht="42" customHeight="1" x14ac:dyDescent="0.25">
      <c r="B20" s="85" t="s">
        <v>42</v>
      </c>
      <c r="C20" s="86"/>
      <c r="D20" s="86"/>
      <c r="E20" s="86"/>
      <c r="F20" s="86"/>
      <c r="G20" s="86"/>
      <c r="H20" s="86"/>
      <c r="I20" s="86"/>
      <c r="J20" s="86"/>
      <c r="K20" s="86"/>
      <c r="L20" s="86"/>
      <c r="M20" s="86"/>
      <c r="N20" s="86"/>
    </row>
    <row r="21" spans="2:14" x14ac:dyDescent="0.25">
      <c r="C21" s="78" t="s">
        <v>65</v>
      </c>
      <c r="D21" s="79"/>
      <c r="E21" s="79"/>
      <c r="F21" s="79"/>
      <c r="G21" s="79"/>
      <c r="H21" s="79"/>
      <c r="I21" s="79"/>
      <c r="J21" s="79"/>
      <c r="K21" s="79"/>
      <c r="L21" s="79"/>
      <c r="M21" s="79"/>
      <c r="N21" s="79"/>
    </row>
    <row r="22" spans="2:14" x14ac:dyDescent="0.25">
      <c r="C22" s="78" t="s">
        <v>66</v>
      </c>
      <c r="D22" s="79"/>
      <c r="E22" s="79"/>
      <c r="F22" s="79"/>
      <c r="G22" s="79"/>
      <c r="H22" s="79"/>
      <c r="I22" s="79"/>
      <c r="J22" s="79"/>
      <c r="K22" s="79"/>
      <c r="L22" s="79"/>
      <c r="M22" s="79"/>
      <c r="N22" s="79"/>
    </row>
    <row r="23" spans="2:14" x14ac:dyDescent="0.25">
      <c r="C23" s="78" t="s">
        <v>67</v>
      </c>
      <c r="D23" s="79"/>
      <c r="E23" s="79"/>
      <c r="F23" s="79"/>
      <c r="G23" s="79"/>
      <c r="H23" s="79"/>
      <c r="I23" s="79"/>
      <c r="J23" s="79"/>
      <c r="K23" s="79"/>
      <c r="L23" s="79"/>
      <c r="M23" s="79"/>
      <c r="N23" s="79"/>
    </row>
    <row r="24" spans="2:14" ht="6.75" customHeight="1" x14ac:dyDescent="0.25">
      <c r="C24" s="79"/>
      <c r="D24" s="79"/>
      <c r="E24" s="79"/>
      <c r="F24" s="79"/>
      <c r="G24" s="79"/>
      <c r="H24" s="79"/>
      <c r="I24" s="79"/>
      <c r="J24" s="79"/>
      <c r="K24" s="79"/>
      <c r="L24" s="79"/>
      <c r="M24" s="79"/>
      <c r="N24" s="79"/>
    </row>
    <row r="25" spans="2:14" x14ac:dyDescent="0.25">
      <c r="C25" s="79" t="s">
        <v>34</v>
      </c>
      <c r="D25" s="79"/>
      <c r="E25" s="79"/>
      <c r="F25" s="79"/>
      <c r="G25" s="79"/>
      <c r="H25" s="79"/>
      <c r="I25" s="79"/>
      <c r="J25" s="79"/>
      <c r="K25" s="79"/>
      <c r="L25" s="79"/>
      <c r="M25" s="79"/>
      <c r="N25" s="79"/>
    </row>
    <row r="26" spans="2:14" ht="3.75" customHeight="1" x14ac:dyDescent="0.25">
      <c r="C26" s="79"/>
      <c r="D26" s="79"/>
      <c r="E26" s="79"/>
      <c r="F26" s="79"/>
      <c r="G26" s="79"/>
      <c r="H26" s="79"/>
      <c r="I26" s="79"/>
      <c r="J26" s="79"/>
      <c r="K26" s="79"/>
      <c r="L26" s="79"/>
      <c r="M26" s="79"/>
      <c r="N26" s="79"/>
    </row>
    <row r="27" spans="2:14" ht="45.75" customHeight="1" x14ac:dyDescent="0.25">
      <c r="B27" s="85" t="s">
        <v>44</v>
      </c>
      <c r="C27" s="86"/>
      <c r="D27" s="86"/>
      <c r="E27" s="86"/>
      <c r="F27" s="86"/>
      <c r="G27" s="86"/>
      <c r="H27" s="86"/>
      <c r="I27" s="86"/>
      <c r="J27" s="86"/>
      <c r="K27" s="86"/>
      <c r="L27" s="86"/>
      <c r="M27" s="86"/>
      <c r="N27" s="86"/>
    </row>
    <row r="28" spans="2:14" x14ac:dyDescent="0.25">
      <c r="C28" s="78" t="s">
        <v>68</v>
      </c>
      <c r="D28" s="79"/>
      <c r="E28" s="79"/>
      <c r="F28" s="79"/>
      <c r="G28" s="79"/>
      <c r="H28" s="79"/>
      <c r="I28" s="79"/>
      <c r="J28" s="79"/>
      <c r="K28" s="79"/>
      <c r="L28" s="79"/>
      <c r="M28" s="79"/>
      <c r="N28" s="79"/>
    </row>
    <row r="29" spans="2:14" x14ac:dyDescent="0.25">
      <c r="C29" s="78" t="s">
        <v>69</v>
      </c>
      <c r="D29" s="79"/>
      <c r="E29" s="79"/>
      <c r="F29" s="79"/>
      <c r="G29" s="79"/>
      <c r="H29" s="79"/>
      <c r="I29" s="79"/>
      <c r="J29" s="79"/>
      <c r="K29" s="79"/>
      <c r="L29" s="79"/>
      <c r="M29" s="79"/>
      <c r="N29" s="79"/>
    </row>
    <row r="30" spans="2:14" x14ac:dyDescent="0.25">
      <c r="C30" s="78" t="s">
        <v>70</v>
      </c>
      <c r="D30" s="79"/>
      <c r="E30" s="79"/>
      <c r="F30" s="79"/>
      <c r="G30" s="79"/>
      <c r="H30" s="79"/>
      <c r="I30" s="79"/>
      <c r="J30" s="79"/>
      <c r="K30" s="79"/>
      <c r="L30" s="79"/>
      <c r="M30" s="79"/>
      <c r="N30" s="79"/>
    </row>
    <row r="31" spans="2:14" x14ac:dyDescent="0.25">
      <c r="C31" s="78" t="s">
        <v>71</v>
      </c>
      <c r="D31" s="79"/>
      <c r="E31" s="79"/>
      <c r="F31" s="79"/>
      <c r="G31" s="79"/>
      <c r="H31" s="79"/>
      <c r="I31" s="79"/>
      <c r="J31" s="79"/>
      <c r="K31" s="79"/>
      <c r="L31" s="79"/>
      <c r="M31" s="79"/>
      <c r="N31" s="79"/>
    </row>
    <row r="32" spans="2:14" ht="6.75" customHeight="1" x14ac:dyDescent="0.25">
      <c r="C32" s="79"/>
      <c r="D32" s="79"/>
      <c r="E32" s="79"/>
      <c r="F32" s="79"/>
      <c r="G32" s="79"/>
      <c r="H32" s="79"/>
      <c r="I32" s="79"/>
      <c r="J32" s="79"/>
      <c r="K32" s="79"/>
      <c r="L32" s="79"/>
      <c r="M32" s="79"/>
      <c r="N32" s="79"/>
    </row>
    <row r="33" spans="2:26" x14ac:dyDescent="0.25">
      <c r="C33" s="79" t="s">
        <v>35</v>
      </c>
      <c r="D33" s="79"/>
      <c r="E33" s="79"/>
      <c r="F33" s="79"/>
      <c r="G33" s="79"/>
      <c r="H33" s="79"/>
      <c r="I33" s="79"/>
      <c r="J33" s="79"/>
      <c r="K33" s="79"/>
      <c r="L33" s="79"/>
      <c r="M33" s="79"/>
      <c r="N33" s="79"/>
    </row>
    <row r="34" spans="2:26" x14ac:dyDescent="0.25">
      <c r="C34" s="79"/>
      <c r="D34" s="79"/>
      <c r="E34" s="79"/>
      <c r="F34" s="79"/>
      <c r="G34" s="79"/>
      <c r="H34" s="79"/>
      <c r="I34" s="79"/>
      <c r="J34" s="79"/>
      <c r="K34" s="79"/>
      <c r="L34" s="79"/>
      <c r="M34" s="79"/>
      <c r="N34" s="79"/>
    </row>
    <row r="35" spans="2:26" ht="35.25" customHeight="1" x14ac:dyDescent="0.25">
      <c r="B35" s="85" t="s">
        <v>36</v>
      </c>
      <c r="C35" s="86"/>
      <c r="D35" s="86"/>
      <c r="E35" s="86"/>
      <c r="F35" s="86"/>
      <c r="G35" s="86"/>
      <c r="H35" s="86"/>
      <c r="I35" s="86"/>
      <c r="J35" s="86"/>
      <c r="K35" s="86"/>
      <c r="L35" s="86"/>
      <c r="M35" s="86"/>
      <c r="N35" s="86"/>
    </row>
    <row r="36" spans="2:26" ht="26.25" customHeight="1" x14ac:dyDescent="0.25">
      <c r="B36" s="41"/>
      <c r="C36" s="83" t="s">
        <v>75</v>
      </c>
      <c r="D36" s="84"/>
      <c r="E36" s="84"/>
      <c r="F36" s="84"/>
      <c r="G36" s="84"/>
      <c r="H36" s="84"/>
      <c r="I36" s="84"/>
      <c r="J36" s="84"/>
      <c r="K36" s="84"/>
      <c r="L36" s="84"/>
      <c r="M36" s="84"/>
      <c r="N36" s="84"/>
    </row>
    <row r="37" spans="2:26" ht="15" customHeight="1" x14ac:dyDescent="0.25">
      <c r="B37" s="41"/>
      <c r="C37" s="89" t="s">
        <v>91</v>
      </c>
      <c r="D37" s="90"/>
      <c r="E37" s="90"/>
      <c r="F37" s="90"/>
      <c r="G37" s="90"/>
      <c r="H37" s="90"/>
      <c r="I37" s="90"/>
      <c r="J37" s="90"/>
      <c r="K37" s="90"/>
      <c r="L37" s="90"/>
      <c r="M37" s="90"/>
      <c r="N37" s="90"/>
    </row>
    <row r="38" spans="2:26" x14ac:dyDescent="0.25">
      <c r="B38" s="96"/>
      <c r="C38" s="96"/>
      <c r="D38" s="96"/>
      <c r="E38" s="96"/>
      <c r="F38" s="96"/>
      <c r="G38" s="96"/>
      <c r="H38" s="96"/>
      <c r="I38" s="96"/>
      <c r="J38" s="96"/>
      <c r="K38" s="96"/>
      <c r="L38" s="96"/>
      <c r="M38" s="96"/>
      <c r="N38" s="96"/>
    </row>
    <row r="39" spans="2:26" ht="55.5" customHeight="1" x14ac:dyDescent="0.25">
      <c r="B39" s="86" t="s">
        <v>92</v>
      </c>
      <c r="C39" s="86"/>
      <c r="D39" s="86"/>
      <c r="E39" s="86"/>
      <c r="F39" s="86"/>
      <c r="G39" s="86"/>
      <c r="H39" s="86"/>
      <c r="I39" s="86"/>
      <c r="J39" s="86"/>
      <c r="K39" s="86"/>
      <c r="L39" s="86"/>
      <c r="M39" s="86"/>
      <c r="N39" s="86"/>
    </row>
    <row r="40" spans="2:26" ht="9" customHeight="1" thickBot="1" x14ac:dyDescent="0.3"/>
    <row r="41" spans="2:26" ht="30" customHeight="1" x14ac:dyDescent="0.25">
      <c r="E41" s="97" t="s">
        <v>93</v>
      </c>
      <c r="F41" s="98"/>
      <c r="G41" s="98"/>
      <c r="H41" s="99"/>
      <c r="U41" s="48"/>
    </row>
    <row r="42" spans="2:26" ht="15.75" customHeight="1" x14ac:dyDescent="0.25">
      <c r="E42" s="77" t="s">
        <v>156</v>
      </c>
      <c r="F42" s="77"/>
      <c r="G42" s="100" t="s">
        <v>152</v>
      </c>
      <c r="H42" s="100"/>
      <c r="I42" s="50"/>
      <c r="J42" s="10"/>
      <c r="W42" s="48"/>
    </row>
    <row r="43" spans="2:26" ht="13.5" customHeight="1" x14ac:dyDescent="0.25">
      <c r="E43" s="76" t="s">
        <v>130</v>
      </c>
      <c r="F43" s="76"/>
      <c r="G43" s="76">
        <v>22</v>
      </c>
      <c r="H43" s="76"/>
      <c r="I43" s="50"/>
      <c r="J43" s="10"/>
      <c r="W43" s="48"/>
    </row>
    <row r="44" spans="2:26" ht="13.5" customHeight="1" x14ac:dyDescent="0.25">
      <c r="E44" s="76" t="s">
        <v>94</v>
      </c>
      <c r="F44" s="76"/>
      <c r="G44" s="76">
        <v>80</v>
      </c>
      <c r="H44" s="76"/>
      <c r="I44" s="50"/>
      <c r="J44" s="10"/>
      <c r="V44" s="48"/>
    </row>
    <row r="45" spans="2:26" ht="13.5" customHeight="1" x14ac:dyDescent="0.25">
      <c r="E45" s="76" t="s">
        <v>151</v>
      </c>
      <c r="F45" s="76"/>
      <c r="G45" s="76">
        <v>85</v>
      </c>
      <c r="H45" s="76"/>
      <c r="I45" s="50"/>
      <c r="J45" s="10"/>
      <c r="S45" s="48"/>
      <c r="Z45" s="48"/>
    </row>
    <row r="46" spans="2:26" ht="13.5" customHeight="1" x14ac:dyDescent="0.25">
      <c r="E46" s="76" t="s">
        <v>125</v>
      </c>
      <c r="F46" s="76"/>
      <c r="G46" s="76">
        <v>85</v>
      </c>
      <c r="H46" s="76"/>
      <c r="I46" s="50"/>
      <c r="J46" s="10"/>
      <c r="S46" s="48"/>
      <c r="Y46" s="48"/>
    </row>
    <row r="47" spans="2:26" ht="13.5" customHeight="1" x14ac:dyDescent="0.25">
      <c r="E47" s="76" t="s">
        <v>128</v>
      </c>
      <c r="F47" s="76"/>
      <c r="G47" s="76">
        <v>95</v>
      </c>
      <c r="H47" s="76"/>
      <c r="I47" s="50"/>
      <c r="J47" s="10"/>
      <c r="S47" s="48"/>
      <c r="Y47" s="48"/>
    </row>
    <row r="48" spans="2:26" ht="13.5" customHeight="1" x14ac:dyDescent="0.25">
      <c r="E48" s="76" t="s">
        <v>96</v>
      </c>
      <c r="F48" s="76"/>
      <c r="G48" s="76">
        <v>95</v>
      </c>
      <c r="H48" s="76"/>
      <c r="I48" s="50"/>
      <c r="J48" s="10"/>
    </row>
    <row r="49" spans="2:14" ht="13.5" customHeight="1" x14ac:dyDescent="0.25">
      <c r="E49" s="76" t="s">
        <v>95</v>
      </c>
      <c r="F49" s="76"/>
      <c r="G49" s="76">
        <v>95</v>
      </c>
      <c r="H49" s="76"/>
      <c r="I49" s="91"/>
      <c r="J49" s="91"/>
    </row>
    <row r="50" spans="2:14" ht="13.5" customHeight="1" x14ac:dyDescent="0.25">
      <c r="E50" s="76" t="s">
        <v>120</v>
      </c>
      <c r="F50" s="76"/>
      <c r="G50" s="76">
        <v>95</v>
      </c>
      <c r="H50" s="76"/>
      <c r="I50" s="91"/>
      <c r="J50" s="91"/>
    </row>
    <row r="51" spans="2:14" ht="13.5" customHeight="1" x14ac:dyDescent="0.25">
      <c r="E51" s="76" t="s">
        <v>123</v>
      </c>
      <c r="F51" s="76"/>
      <c r="G51" s="76">
        <v>95</v>
      </c>
      <c r="H51" s="76"/>
      <c r="I51" s="72"/>
      <c r="J51" s="72"/>
    </row>
    <row r="52" spans="2:14" ht="13.5" customHeight="1" x14ac:dyDescent="0.25">
      <c r="E52" s="76" t="s">
        <v>113</v>
      </c>
      <c r="F52" s="76"/>
      <c r="G52" s="76">
        <v>100</v>
      </c>
      <c r="H52" s="76"/>
      <c r="I52" s="72"/>
      <c r="J52" s="72"/>
    </row>
    <row r="53" spans="2:14" ht="13.5" customHeight="1" x14ac:dyDescent="0.25">
      <c r="E53" s="76" t="s">
        <v>118</v>
      </c>
      <c r="F53" s="76"/>
      <c r="G53" s="76">
        <v>100</v>
      </c>
      <c r="H53" s="76"/>
      <c r="I53" s="72"/>
      <c r="J53" s="72"/>
    </row>
    <row r="54" spans="2:14" ht="13.5" customHeight="1" x14ac:dyDescent="0.25">
      <c r="E54" s="76" t="s">
        <v>6</v>
      </c>
      <c r="F54" s="76"/>
      <c r="G54" s="76">
        <v>100</v>
      </c>
      <c r="H54" s="76"/>
      <c r="I54" s="72"/>
      <c r="J54" s="72"/>
    </row>
    <row r="55" spans="2:14" ht="13.5" customHeight="1" x14ac:dyDescent="0.25">
      <c r="E55" s="76" t="s">
        <v>7</v>
      </c>
      <c r="F55" s="76"/>
      <c r="G55" s="76">
        <v>105</v>
      </c>
      <c r="H55" s="76"/>
      <c r="I55" s="72"/>
      <c r="J55" s="72"/>
    </row>
    <row r="56" spans="2:14" ht="13.5" customHeight="1" x14ac:dyDescent="0.25">
      <c r="E56" s="76" t="s">
        <v>15</v>
      </c>
      <c r="F56" s="76"/>
      <c r="G56" s="76">
        <v>110</v>
      </c>
      <c r="H56" s="76"/>
      <c r="I56" s="72"/>
      <c r="J56" s="72"/>
    </row>
    <row r="57" spans="2:14" x14ac:dyDescent="0.25">
      <c r="E57" s="90"/>
      <c r="F57" s="90"/>
      <c r="G57" s="91"/>
      <c r="H57" s="91"/>
    </row>
    <row r="58" spans="2:14" ht="16.5" customHeight="1" x14ac:dyDescent="0.25">
      <c r="B58" s="101" t="s">
        <v>37</v>
      </c>
      <c r="C58" s="102"/>
      <c r="D58" s="102"/>
      <c r="E58" s="102"/>
      <c r="F58" s="102"/>
      <c r="G58" s="102"/>
      <c r="H58" s="102"/>
      <c r="I58" s="102"/>
      <c r="J58" s="102"/>
      <c r="K58" s="102"/>
      <c r="L58" s="102"/>
      <c r="M58" s="102"/>
      <c r="N58" s="102"/>
    </row>
    <row r="59" spans="2:14" x14ac:dyDescent="0.25">
      <c r="C59" s="79" t="s">
        <v>39</v>
      </c>
      <c r="D59" s="79"/>
      <c r="E59" s="79"/>
      <c r="F59" s="79"/>
      <c r="G59" s="79"/>
      <c r="H59" s="79"/>
      <c r="I59" s="79"/>
      <c r="J59" s="79"/>
      <c r="K59" s="79"/>
      <c r="L59" s="79"/>
      <c r="M59" s="79"/>
      <c r="N59" s="79"/>
    </row>
    <row r="61" spans="2:14" ht="13.5" customHeight="1" thickBot="1" x14ac:dyDescent="0.3">
      <c r="C61" s="92" t="s">
        <v>47</v>
      </c>
      <c r="D61" s="92"/>
      <c r="E61" s="92"/>
      <c r="F61" s="92"/>
      <c r="G61" s="92"/>
      <c r="H61" s="92"/>
      <c r="I61" s="93" t="s">
        <v>76</v>
      </c>
      <c r="J61" s="93"/>
      <c r="K61" s="93"/>
      <c r="L61" s="93"/>
      <c r="M61" s="94" t="s">
        <v>55</v>
      </c>
      <c r="N61" s="94"/>
    </row>
    <row r="62" spans="2:14" x14ac:dyDescent="0.25">
      <c r="C62" s="95">
        <v>2000</v>
      </c>
      <c r="D62" s="95"/>
      <c r="E62" s="95"/>
      <c r="F62" s="95"/>
      <c r="G62" s="95"/>
      <c r="H62" s="95"/>
      <c r="I62" s="93"/>
      <c r="J62" s="93"/>
      <c r="K62" s="93"/>
      <c r="L62" s="93"/>
      <c r="M62" s="94"/>
      <c r="N62" s="94"/>
    </row>
    <row r="63" spans="2:14" ht="6.75" customHeight="1" x14ac:dyDescent="0.25"/>
    <row r="64" spans="2:14" ht="36" customHeight="1" x14ac:dyDescent="0.25">
      <c r="C64" s="106" t="s">
        <v>73</v>
      </c>
      <c r="D64" s="86"/>
      <c r="E64" s="86"/>
      <c r="F64" s="86"/>
      <c r="G64" s="86"/>
      <c r="H64" s="86"/>
      <c r="I64" s="86"/>
      <c r="J64" s="86"/>
      <c r="K64" s="86"/>
      <c r="L64" s="86"/>
      <c r="M64" s="86"/>
      <c r="N64" s="86"/>
    </row>
    <row r="65" spans="2:14" ht="36.75" customHeight="1" x14ac:dyDescent="0.25">
      <c r="C65" s="107" t="s">
        <v>74</v>
      </c>
      <c r="D65" s="86"/>
      <c r="E65" s="86"/>
      <c r="F65" s="86"/>
      <c r="G65" s="86"/>
      <c r="H65" s="86"/>
      <c r="I65" s="86"/>
      <c r="J65" s="86"/>
      <c r="K65" s="86"/>
      <c r="L65" s="86"/>
      <c r="M65" s="86"/>
      <c r="N65" s="86"/>
    </row>
    <row r="67" spans="2:14" ht="16.5" customHeight="1" x14ac:dyDescent="0.25">
      <c r="B67" s="101" t="s">
        <v>38</v>
      </c>
      <c r="C67" s="102"/>
      <c r="D67" s="102"/>
      <c r="E67" s="102"/>
      <c r="F67" s="102"/>
      <c r="G67" s="102"/>
      <c r="H67" s="102"/>
      <c r="I67" s="102"/>
      <c r="J67" s="102"/>
      <c r="K67" s="102"/>
      <c r="L67" s="102"/>
      <c r="M67" s="102"/>
      <c r="N67" s="102"/>
    </row>
    <row r="68" spans="2:14" x14ac:dyDescent="0.25">
      <c r="C68" s="79" t="s">
        <v>40</v>
      </c>
      <c r="D68" s="79"/>
      <c r="E68" s="79"/>
      <c r="F68" s="79"/>
      <c r="G68" s="79"/>
      <c r="H68" s="79"/>
      <c r="I68" s="79"/>
      <c r="J68" s="79"/>
      <c r="K68" s="79"/>
      <c r="L68" s="79"/>
      <c r="M68" s="79"/>
      <c r="N68" s="79"/>
    </row>
    <row r="70" spans="2:14" ht="13.5" customHeight="1" thickBot="1" x14ac:dyDescent="0.3">
      <c r="C70" s="80" t="s">
        <v>89</v>
      </c>
      <c r="D70" s="80"/>
      <c r="E70" s="80"/>
      <c r="F70" s="80"/>
      <c r="G70" s="80"/>
      <c r="H70" s="80"/>
      <c r="I70" s="80"/>
      <c r="J70" s="82" t="s">
        <v>50</v>
      </c>
      <c r="K70" s="82"/>
      <c r="L70" s="82" t="s">
        <v>56</v>
      </c>
      <c r="M70" s="82"/>
      <c r="N70" s="82"/>
    </row>
    <row r="71" spans="2:14" x14ac:dyDescent="0.25">
      <c r="C71" s="81">
        <v>2000</v>
      </c>
      <c r="D71" s="81"/>
      <c r="E71" s="81"/>
      <c r="F71" s="81"/>
      <c r="G71" s="81"/>
      <c r="H71" s="81"/>
      <c r="I71" s="81"/>
      <c r="J71" s="82"/>
      <c r="K71" s="82"/>
      <c r="L71" s="82"/>
      <c r="M71" s="82"/>
      <c r="N71" s="82"/>
    </row>
    <row r="73" spans="2:14" ht="16.5" customHeight="1" x14ac:dyDescent="0.25">
      <c r="B73" s="101" t="s">
        <v>46</v>
      </c>
      <c r="C73" s="102"/>
      <c r="D73" s="102"/>
      <c r="E73" s="102"/>
      <c r="F73" s="102"/>
      <c r="G73" s="102"/>
      <c r="H73" s="102"/>
      <c r="I73" s="102"/>
      <c r="J73" s="102"/>
      <c r="K73" s="102"/>
      <c r="L73" s="102"/>
      <c r="M73" s="102"/>
      <c r="N73" s="102"/>
    </row>
    <row r="74" spans="2:14" ht="15.6" x14ac:dyDescent="0.25">
      <c r="C74" s="79" t="s">
        <v>45</v>
      </c>
      <c r="D74" s="79"/>
      <c r="E74" s="79"/>
      <c r="F74" s="79"/>
      <c r="G74" s="79"/>
      <c r="H74" s="79"/>
      <c r="I74" s="79"/>
      <c r="J74" s="79"/>
      <c r="K74" s="79"/>
      <c r="L74" s="79"/>
      <c r="M74" s="79"/>
      <c r="N74" s="79"/>
    </row>
    <row r="76" spans="2:14" ht="13.5" customHeight="1" thickBot="1" x14ac:dyDescent="0.3">
      <c r="C76" s="46" t="s">
        <v>52</v>
      </c>
      <c r="D76" s="46"/>
      <c r="E76" s="46"/>
      <c r="F76" s="46"/>
      <c r="G76" s="46"/>
      <c r="H76" s="46"/>
      <c r="I76" s="46"/>
      <c r="J76" s="47"/>
      <c r="L76" s="110" t="s">
        <v>57</v>
      </c>
      <c r="M76" s="110"/>
      <c r="N76" s="110"/>
    </row>
    <row r="77" spans="2:14" x14ac:dyDescent="0.25">
      <c r="C77" s="95">
        <v>2000</v>
      </c>
      <c r="D77" s="95"/>
      <c r="E77" s="95"/>
      <c r="F77" s="95"/>
      <c r="G77" s="95"/>
      <c r="H77" s="95"/>
      <c r="I77" s="95"/>
      <c r="L77" s="110"/>
      <c r="M77" s="110"/>
      <c r="N77" s="110"/>
    </row>
    <row r="78" spans="2:14" ht="17.25" customHeight="1" x14ac:dyDescent="0.25">
      <c r="C78" s="111"/>
      <c r="D78" s="111"/>
      <c r="E78" s="111"/>
      <c r="F78" s="111"/>
      <c r="G78" s="111"/>
      <c r="H78" s="111"/>
      <c r="I78" s="111"/>
      <c r="J78" s="111"/>
      <c r="K78" s="111"/>
      <c r="L78" s="111"/>
      <c r="M78" s="111"/>
      <c r="N78" s="111"/>
    </row>
    <row r="79" spans="2:14" ht="48.75" customHeight="1" x14ac:dyDescent="0.25">
      <c r="C79" s="109" t="s">
        <v>81</v>
      </c>
      <c r="D79" s="109"/>
      <c r="E79" s="109"/>
      <c r="F79" s="109"/>
      <c r="G79" s="109"/>
      <c r="H79" s="109"/>
      <c r="I79" s="109"/>
      <c r="J79" s="109"/>
      <c r="K79" s="109"/>
      <c r="L79" s="109"/>
      <c r="M79" s="109"/>
      <c r="N79" s="109"/>
    </row>
    <row r="80" spans="2:14" ht="62.25" customHeight="1" x14ac:dyDescent="0.25">
      <c r="C80" s="108" t="s">
        <v>97</v>
      </c>
      <c r="D80" s="109"/>
      <c r="E80" s="109"/>
      <c r="F80" s="109"/>
      <c r="G80" s="109"/>
      <c r="H80" s="109"/>
      <c r="I80" s="109"/>
      <c r="J80" s="109"/>
      <c r="K80" s="109"/>
      <c r="L80" s="109"/>
      <c r="M80" s="109"/>
      <c r="N80" s="109"/>
    </row>
    <row r="81" spans="2:14" ht="227.25" customHeight="1" x14ac:dyDescent="0.25">
      <c r="C81" s="44"/>
      <c r="D81" s="44"/>
      <c r="E81" s="44"/>
      <c r="F81" s="44"/>
      <c r="G81" s="44"/>
      <c r="H81" s="44"/>
      <c r="I81" s="44"/>
      <c r="J81" s="44"/>
      <c r="K81" s="44"/>
      <c r="L81" s="44"/>
      <c r="M81" s="44"/>
      <c r="N81" s="44"/>
    </row>
    <row r="82" spans="2:14" ht="135" customHeight="1" x14ac:dyDescent="0.25">
      <c r="C82" s="107" t="s">
        <v>98</v>
      </c>
      <c r="D82" s="86"/>
      <c r="E82" s="86"/>
      <c r="F82" s="86"/>
      <c r="G82" s="86"/>
      <c r="H82" s="86"/>
      <c r="I82" s="86"/>
      <c r="J82" s="86"/>
      <c r="K82" s="86"/>
      <c r="L82" s="86"/>
      <c r="M82" s="86"/>
      <c r="N82" s="86"/>
    </row>
    <row r="83" spans="2:14" ht="4.5" customHeight="1" x14ac:dyDescent="0.25"/>
    <row r="84" spans="2:14" ht="44.25" customHeight="1" x14ac:dyDescent="0.25">
      <c r="B84" s="104" t="s">
        <v>0</v>
      </c>
      <c r="C84" s="105"/>
      <c r="D84" s="105"/>
      <c r="E84" s="105"/>
      <c r="F84" s="105"/>
      <c r="G84" s="105"/>
      <c r="H84" s="105"/>
      <c r="I84" s="105"/>
      <c r="J84" s="105"/>
      <c r="K84" s="105"/>
      <c r="L84" s="105"/>
      <c r="M84" s="105"/>
      <c r="N84" s="105"/>
    </row>
    <row r="85" spans="2:14" x14ac:dyDescent="0.25">
      <c r="B85" t="s">
        <v>90</v>
      </c>
    </row>
    <row r="86" spans="2:14" ht="33" customHeight="1" x14ac:dyDescent="0.25">
      <c r="B86" s="103" t="s">
        <v>99</v>
      </c>
      <c r="C86" s="103"/>
      <c r="D86" s="103"/>
      <c r="E86" s="103"/>
      <c r="F86" s="103"/>
      <c r="G86" s="103"/>
      <c r="H86" s="103"/>
      <c r="I86" s="103"/>
      <c r="J86" s="103"/>
      <c r="K86" s="103"/>
      <c r="L86" s="103"/>
      <c r="M86" s="103"/>
      <c r="N86" s="103"/>
    </row>
    <row r="88" spans="2:14" ht="12.75" customHeight="1" x14ac:dyDescent="0.25">
      <c r="B88" s="49" t="s">
        <v>158</v>
      </c>
    </row>
  </sheetData>
  <sheetProtection password="CB73" sheet="1" objects="1" scenarios="1" selectLockedCells="1" selectUnlockedCells="1"/>
  <sortState xmlns:xlrd2="http://schemas.microsoft.com/office/spreadsheetml/2017/richdata2" ref="E43:F56">
    <sortCondition ref="F41:F54"/>
  </sortState>
  <mergeCells count="94">
    <mergeCell ref="B86:N86"/>
    <mergeCell ref="B84:N84"/>
    <mergeCell ref="C64:N64"/>
    <mergeCell ref="C82:N82"/>
    <mergeCell ref="B73:N73"/>
    <mergeCell ref="C74:N74"/>
    <mergeCell ref="C65:N65"/>
    <mergeCell ref="B67:N67"/>
    <mergeCell ref="C68:N68"/>
    <mergeCell ref="L70:N71"/>
    <mergeCell ref="C80:N80"/>
    <mergeCell ref="C79:N79"/>
    <mergeCell ref="L76:N77"/>
    <mergeCell ref="C77:I77"/>
    <mergeCell ref="C78:N78"/>
    <mergeCell ref="M61:N62"/>
    <mergeCell ref="C62:H62"/>
    <mergeCell ref="B38:N38"/>
    <mergeCell ref="G44:H44"/>
    <mergeCell ref="G49:H49"/>
    <mergeCell ref="G50:H50"/>
    <mergeCell ref="E41:H41"/>
    <mergeCell ref="E43:F43"/>
    <mergeCell ref="G42:H42"/>
    <mergeCell ref="G43:H43"/>
    <mergeCell ref="E44:F44"/>
    <mergeCell ref="G45:H45"/>
    <mergeCell ref="G46:H46"/>
    <mergeCell ref="E57:F57"/>
    <mergeCell ref="B58:N58"/>
    <mergeCell ref="C59:N59"/>
    <mergeCell ref="I49:J49"/>
    <mergeCell ref="I50:J50"/>
    <mergeCell ref="G57:H57"/>
    <mergeCell ref="C61:H61"/>
    <mergeCell ref="I61:L62"/>
    <mergeCell ref="E54:F54"/>
    <mergeCell ref="E55:F55"/>
    <mergeCell ref="E56:F56"/>
    <mergeCell ref="G54:H54"/>
    <mergeCell ref="G55:H55"/>
    <mergeCell ref="G56:H56"/>
    <mergeCell ref="E49:F49"/>
    <mergeCell ref="E50:F50"/>
    <mergeCell ref="E51:F51"/>
    <mergeCell ref="E52:F52"/>
    <mergeCell ref="E53:F53"/>
    <mergeCell ref="C32:N32"/>
    <mergeCell ref="C33:N33"/>
    <mergeCell ref="C34:N34"/>
    <mergeCell ref="C37:N37"/>
    <mergeCell ref="B39:N39"/>
    <mergeCell ref="B20:N20"/>
    <mergeCell ref="C19:N19"/>
    <mergeCell ref="C10:N10"/>
    <mergeCell ref="C11:N11"/>
    <mergeCell ref="C12:N12"/>
    <mergeCell ref="C13:N13"/>
    <mergeCell ref="C14:N14"/>
    <mergeCell ref="C15:N15"/>
    <mergeCell ref="C17:N17"/>
    <mergeCell ref="C18:N18"/>
    <mergeCell ref="C16:N16"/>
    <mergeCell ref="B2:N2"/>
    <mergeCell ref="B4:N4"/>
    <mergeCell ref="B5:N5"/>
    <mergeCell ref="B7:N7"/>
    <mergeCell ref="B9:N9"/>
    <mergeCell ref="C21:N21"/>
    <mergeCell ref="C22:N22"/>
    <mergeCell ref="C70:I70"/>
    <mergeCell ref="C71:I71"/>
    <mergeCell ref="J70:K71"/>
    <mergeCell ref="C36:N36"/>
    <mergeCell ref="B35:N35"/>
    <mergeCell ref="C23:N23"/>
    <mergeCell ref="C24:N24"/>
    <mergeCell ref="C25:N25"/>
    <mergeCell ref="C28:N28"/>
    <mergeCell ref="C26:N26"/>
    <mergeCell ref="C29:N29"/>
    <mergeCell ref="B27:N27"/>
    <mergeCell ref="C30:N30"/>
    <mergeCell ref="C31:N31"/>
    <mergeCell ref="E42:F42"/>
    <mergeCell ref="E45:F45"/>
    <mergeCell ref="E46:F46"/>
    <mergeCell ref="E47:F47"/>
    <mergeCell ref="E48:F48"/>
    <mergeCell ref="G47:H47"/>
    <mergeCell ref="G48:H48"/>
    <mergeCell ref="G51:H51"/>
    <mergeCell ref="G52:H52"/>
    <mergeCell ref="G53:H53"/>
  </mergeCells>
  <phoneticPr fontId="1" type="noConversion"/>
  <pageMargins left="0.75" right="0.75" top="1" bottom="0.75" header="0.5" footer="0.5"/>
  <pageSetup orientation="landscape" r:id="rId1"/>
  <headerFooter alignWithMargins="0">
    <oddFooter>&amp;L&amp;8WI NRCS -Estimating 'Other' Erosion Types (June 2015)&amp;R&amp;8Page &amp;P of &amp;N</oddFooter>
  </headerFooter>
  <cellWatches>
    <cellWatch r="I61"/>
  </cellWatche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26"/>
  </sheetPr>
  <dimension ref="A1:M32"/>
  <sheetViews>
    <sheetView showGridLines="0" workbookViewId="0">
      <selection activeCell="D3" sqref="D3:G3"/>
    </sheetView>
  </sheetViews>
  <sheetFormatPr defaultRowHeight="13.2" x14ac:dyDescent="0.25"/>
  <cols>
    <col min="1" max="1" width="11.6640625" customWidth="1"/>
    <col min="2" max="2" width="9.44140625" customWidth="1"/>
    <col min="3" max="3" width="9" customWidth="1"/>
    <col min="4" max="5" width="8.33203125" customWidth="1"/>
    <col min="6" max="6" width="8.5546875" customWidth="1"/>
    <col min="7" max="7" width="14.109375" customWidth="1"/>
    <col min="8" max="8" width="9.88671875" customWidth="1"/>
    <col min="9" max="9" width="9.33203125" customWidth="1"/>
    <col min="10" max="10" width="10.5546875" customWidth="1"/>
    <col min="11" max="11" width="10.33203125" customWidth="1"/>
  </cols>
  <sheetData>
    <row r="1" spans="1:13" x14ac:dyDescent="0.25">
      <c r="A1" s="130" t="s">
        <v>86</v>
      </c>
      <c r="B1" s="131"/>
      <c r="C1" s="131"/>
      <c r="D1" s="131"/>
      <c r="E1" s="131"/>
      <c r="F1" s="131"/>
      <c r="G1" s="131"/>
      <c r="H1" s="131"/>
      <c r="I1" s="131"/>
      <c r="J1" s="131"/>
      <c r="K1" s="131"/>
      <c r="L1" s="132"/>
      <c r="M1" s="4"/>
    </row>
    <row r="2" spans="1:13" x14ac:dyDescent="0.25">
      <c r="A2" s="13"/>
      <c r="B2" s="8"/>
      <c r="C2" s="8"/>
      <c r="D2" s="8"/>
      <c r="E2" s="8"/>
      <c r="F2" s="8"/>
      <c r="G2" s="8"/>
      <c r="H2" s="8"/>
      <c r="I2" s="8"/>
      <c r="J2" s="136"/>
      <c r="K2" s="136"/>
      <c r="L2" s="137"/>
    </row>
    <row r="3" spans="1:13" x14ac:dyDescent="0.25">
      <c r="A3" s="138" t="s">
        <v>1</v>
      </c>
      <c r="B3" s="133"/>
      <c r="C3" s="139"/>
      <c r="D3" s="135"/>
      <c r="E3" s="135"/>
      <c r="F3" s="135"/>
      <c r="G3" s="135"/>
      <c r="H3" s="133" t="s">
        <v>3</v>
      </c>
      <c r="I3" s="133"/>
      <c r="J3" s="135"/>
      <c r="K3" s="135"/>
      <c r="L3" s="135"/>
      <c r="M3" s="3"/>
    </row>
    <row r="4" spans="1:13" x14ac:dyDescent="0.25">
      <c r="A4" s="138" t="s">
        <v>2</v>
      </c>
      <c r="B4" s="133"/>
      <c r="C4" s="139"/>
      <c r="D4" s="135"/>
      <c r="E4" s="135"/>
      <c r="F4" s="135"/>
      <c r="G4" s="135"/>
      <c r="H4" s="133" t="s">
        <v>4</v>
      </c>
      <c r="I4" s="133"/>
      <c r="J4" s="134"/>
      <c r="K4" s="134"/>
      <c r="L4" s="134"/>
      <c r="M4" s="5"/>
    </row>
    <row r="5" spans="1:13" x14ac:dyDescent="0.25">
      <c r="A5" s="15"/>
      <c r="B5" s="16"/>
      <c r="C5" s="16"/>
      <c r="D5" s="16"/>
      <c r="E5" s="16"/>
      <c r="F5" s="16"/>
      <c r="G5" s="16"/>
      <c r="H5" s="16"/>
      <c r="I5" s="16"/>
      <c r="J5" s="122"/>
      <c r="K5" s="122"/>
      <c r="L5" s="123"/>
    </row>
    <row r="6" spans="1:13" ht="9.75" customHeight="1" x14ac:dyDescent="0.25">
      <c r="A6" s="91"/>
      <c r="B6" s="91"/>
      <c r="C6" s="91"/>
      <c r="D6" s="91"/>
      <c r="E6" s="91"/>
      <c r="F6" s="91"/>
      <c r="G6" s="91"/>
      <c r="H6" s="91"/>
      <c r="I6" s="91"/>
      <c r="J6" s="91"/>
      <c r="K6" s="1"/>
      <c r="L6" s="1"/>
    </row>
    <row r="7" spans="1:13" ht="45.75" customHeight="1" x14ac:dyDescent="0.25">
      <c r="A7" s="11" t="s">
        <v>5</v>
      </c>
      <c r="B7" s="11" t="s">
        <v>53</v>
      </c>
      <c r="C7" s="11" t="s">
        <v>12</v>
      </c>
      <c r="D7" s="11" t="s">
        <v>13</v>
      </c>
      <c r="E7" s="11" t="s">
        <v>14</v>
      </c>
      <c r="F7" s="11" t="s">
        <v>82</v>
      </c>
      <c r="G7" s="11" t="s">
        <v>8</v>
      </c>
      <c r="H7" s="11" t="s">
        <v>83</v>
      </c>
      <c r="I7" s="11" t="s">
        <v>9</v>
      </c>
      <c r="J7" s="11" t="s">
        <v>77</v>
      </c>
      <c r="K7" s="11" t="s">
        <v>78</v>
      </c>
      <c r="L7" s="11" t="s">
        <v>54</v>
      </c>
    </row>
    <row r="8" spans="1:13" x14ac:dyDescent="0.25">
      <c r="A8" s="120"/>
      <c r="B8" s="6">
        <v>1</v>
      </c>
      <c r="C8" s="51"/>
      <c r="D8" s="51"/>
      <c r="E8" s="52"/>
      <c r="F8" s="7" t="str">
        <f>IF(E8&gt;0,C8*D8*E8/12,"")</f>
        <v/>
      </c>
      <c r="G8" s="52"/>
      <c r="H8" s="6" t="str">
        <f>IF($G8="","",(VLOOKUP($G8,SoilWeight,2,FALSE)))</f>
        <v/>
      </c>
      <c r="I8" s="52"/>
      <c r="J8" s="7" t="str">
        <f>IF(I8&gt;0,F8*H8*I8/2000,"")</f>
        <v/>
      </c>
      <c r="K8" s="53"/>
      <c r="L8" s="7" t="str">
        <f>IF(K8&gt;0,K8*J8,"")</f>
        <v/>
      </c>
    </row>
    <row r="9" spans="1:13" x14ac:dyDescent="0.25">
      <c r="A9" s="120"/>
      <c r="B9" s="6">
        <v>2</v>
      </c>
      <c r="C9" s="51"/>
      <c r="D9" s="51"/>
      <c r="E9" s="52"/>
      <c r="F9" s="7" t="str">
        <f>IF(E9&gt;0,C9*D9*E9/12,"")</f>
        <v/>
      </c>
      <c r="G9" s="52"/>
      <c r="H9" s="6" t="str">
        <f>IF($G9="","",(VLOOKUP($G9,SoilWeight,2,FALSE)))</f>
        <v/>
      </c>
      <c r="I9" s="52"/>
      <c r="J9" s="7" t="str">
        <f>IF(I9&gt;0,F9*H9*I9/2000,"")</f>
        <v/>
      </c>
      <c r="K9" s="53"/>
      <c r="L9" s="7" t="str">
        <f>IF(K9&gt;0,K9*J9,"")</f>
        <v/>
      </c>
    </row>
    <row r="10" spans="1:13" x14ac:dyDescent="0.25">
      <c r="A10" s="120"/>
      <c r="B10" s="6">
        <v>3</v>
      </c>
      <c r="C10" s="51"/>
      <c r="D10" s="51"/>
      <c r="E10" s="52"/>
      <c r="F10" s="7" t="str">
        <f>IF(E10&gt;0,C10*D10*E10/12,"")</f>
        <v/>
      </c>
      <c r="G10" s="52"/>
      <c r="H10" s="6" t="str">
        <f>IF($G10="","",(VLOOKUP($G10,SoilWeight,2,FALSE)))</f>
        <v/>
      </c>
      <c r="I10" s="52"/>
      <c r="J10" s="7" t="str">
        <f>IF(I10&gt;0,F10*H10*I10/2000,"")</f>
        <v/>
      </c>
      <c r="K10" s="53"/>
      <c r="L10" s="7" t="str">
        <f>IF(K10&gt;0,K10*J10,"")</f>
        <v/>
      </c>
    </row>
    <row r="11" spans="1:13" x14ac:dyDescent="0.25">
      <c r="A11" s="12"/>
      <c r="B11" s="12"/>
      <c r="C11" s="12"/>
      <c r="D11" s="12"/>
      <c r="G11" s="121" t="s">
        <v>100</v>
      </c>
      <c r="H11" s="122"/>
      <c r="I11" s="122"/>
      <c r="J11" s="122"/>
      <c r="K11" s="123"/>
      <c r="L11" s="58" t="str">
        <f>IF(SUM(L8:L10)&gt;0,SUM(L8:L10),"")</f>
        <v/>
      </c>
    </row>
    <row r="12" spans="1:13" x14ac:dyDescent="0.25">
      <c r="A12" s="12"/>
      <c r="B12" s="12"/>
      <c r="C12" s="12"/>
      <c r="D12" s="12"/>
      <c r="E12" s="39"/>
      <c r="F12" s="39"/>
      <c r="G12" s="39"/>
      <c r="H12" s="39"/>
      <c r="I12" s="39"/>
      <c r="J12" s="40"/>
      <c r="K12" s="1"/>
      <c r="L12" s="1"/>
    </row>
    <row r="13" spans="1:13" ht="18" customHeight="1" x14ac:dyDescent="0.25">
      <c r="A13" s="91"/>
      <c r="B13" s="91"/>
      <c r="C13" s="91"/>
      <c r="D13" s="91"/>
      <c r="E13" s="91"/>
      <c r="F13" s="91"/>
      <c r="G13" s="91"/>
      <c r="H13" s="91"/>
      <c r="I13" s="91"/>
      <c r="J13" s="91"/>
      <c r="K13" s="1"/>
      <c r="L13" s="1"/>
    </row>
    <row r="14" spans="1:13" ht="45.75" customHeight="1" x14ac:dyDescent="0.25">
      <c r="A14" s="11" t="s">
        <v>5</v>
      </c>
      <c r="B14" s="11" t="s">
        <v>53</v>
      </c>
      <c r="C14" s="11" t="s">
        <v>12</v>
      </c>
      <c r="D14" s="11" t="s">
        <v>13</v>
      </c>
      <c r="E14" s="11" t="s">
        <v>14</v>
      </c>
      <c r="F14" s="11" t="s">
        <v>82</v>
      </c>
      <c r="G14" s="11" t="s">
        <v>8</v>
      </c>
      <c r="H14" s="11" t="s">
        <v>83</v>
      </c>
      <c r="I14" s="11" t="s">
        <v>9</v>
      </c>
      <c r="J14" s="11" t="s">
        <v>77</v>
      </c>
      <c r="K14" s="11" t="s">
        <v>78</v>
      </c>
      <c r="L14" s="11" t="s">
        <v>54</v>
      </c>
    </row>
    <row r="15" spans="1:13" x14ac:dyDescent="0.25">
      <c r="A15" s="127"/>
      <c r="B15" s="6">
        <v>1</v>
      </c>
      <c r="C15" s="51"/>
      <c r="D15" s="51"/>
      <c r="E15" s="52"/>
      <c r="F15" s="7" t="str">
        <f>IF(E15&gt;0,C15*D15*E15/12,"")</f>
        <v/>
      </c>
      <c r="G15" s="52"/>
      <c r="H15" s="6" t="str">
        <f>IF($G15="","",(VLOOKUP($G15,SoilWeight,2,FALSE)))</f>
        <v/>
      </c>
      <c r="I15" s="52"/>
      <c r="J15" s="7" t="str">
        <f>IF(I15&gt;0,F15*H15*I15/2000,"")</f>
        <v/>
      </c>
      <c r="K15" s="53"/>
      <c r="L15" s="7" t="str">
        <f>IF(K15&gt;0,K15*J15,"")</f>
        <v/>
      </c>
    </row>
    <row r="16" spans="1:13" x14ac:dyDescent="0.25">
      <c r="A16" s="128"/>
      <c r="B16" s="6">
        <v>2</v>
      </c>
      <c r="C16" s="51"/>
      <c r="D16" s="51"/>
      <c r="E16" s="52"/>
      <c r="F16" s="7" t="str">
        <f>IF(E16&gt;0,C16*D16*E16/12,"")</f>
        <v/>
      </c>
      <c r="G16" s="52"/>
      <c r="H16" s="6" t="str">
        <f>IF($G16="","",(VLOOKUP($G16,SoilWeight,2,FALSE)))</f>
        <v/>
      </c>
      <c r="I16" s="52"/>
      <c r="J16" s="7" t="str">
        <f>IF(I16&gt;0,F16*H16*I16/2000,"")</f>
        <v/>
      </c>
      <c r="K16" s="53"/>
      <c r="L16" s="7" t="str">
        <f>IF(K16&gt;0,K16*J16,"")</f>
        <v/>
      </c>
    </row>
    <row r="17" spans="1:12" x14ac:dyDescent="0.25">
      <c r="A17" s="129"/>
      <c r="B17" s="6">
        <v>3</v>
      </c>
      <c r="C17" s="51"/>
      <c r="D17" s="51"/>
      <c r="E17" s="52"/>
      <c r="F17" s="7" t="str">
        <f>IF(E17&gt;0,C17*D17*E17/12,"")</f>
        <v/>
      </c>
      <c r="G17" s="52"/>
      <c r="H17" s="6" t="str">
        <f>IF($G17="","",(VLOOKUP($G17,SoilWeight,2,FALSE)))</f>
        <v/>
      </c>
      <c r="I17" s="52"/>
      <c r="J17" s="7" t="str">
        <f>IF(I17&gt;0,F17*H17*I17/2000,"")</f>
        <v/>
      </c>
      <c r="K17" s="53"/>
      <c r="L17" s="7" t="str">
        <f>IF(K17&gt;0,K17*J17,"")</f>
        <v/>
      </c>
    </row>
    <row r="18" spans="1:12" x14ac:dyDescent="0.25">
      <c r="A18" s="12"/>
      <c r="B18" s="12"/>
      <c r="C18" s="12"/>
      <c r="D18" s="12"/>
      <c r="G18" s="121" t="s">
        <v>100</v>
      </c>
      <c r="H18" s="122"/>
      <c r="I18" s="122"/>
      <c r="J18" s="122"/>
      <c r="K18" s="123"/>
      <c r="L18" s="58" t="str">
        <f>IF(SUM(L15:L17)&gt;0,SUM(L15:L17),"")</f>
        <v/>
      </c>
    </row>
    <row r="19" spans="1:12" x14ac:dyDescent="0.25">
      <c r="A19" s="12"/>
      <c r="B19" s="12"/>
      <c r="C19" s="12"/>
      <c r="D19" s="12"/>
      <c r="E19" s="39"/>
      <c r="F19" s="39"/>
      <c r="G19" s="39"/>
      <c r="H19" s="39"/>
      <c r="I19" s="39"/>
      <c r="J19" s="40"/>
      <c r="K19" s="1"/>
      <c r="L19" s="1"/>
    </row>
    <row r="20" spans="1:12" ht="18" customHeight="1" x14ac:dyDescent="0.25">
      <c r="A20" s="91"/>
      <c r="B20" s="91"/>
      <c r="C20" s="91"/>
      <c r="D20" s="91"/>
      <c r="E20" s="91"/>
      <c r="F20" s="91"/>
      <c r="G20" s="91"/>
      <c r="H20" s="91"/>
      <c r="I20" s="91"/>
      <c r="J20" s="91"/>
      <c r="K20" s="1"/>
      <c r="L20" s="1"/>
    </row>
    <row r="21" spans="1:12" ht="45.75" customHeight="1" x14ac:dyDescent="0.25">
      <c r="A21" s="11" t="s">
        <v>5</v>
      </c>
      <c r="B21" s="11" t="s">
        <v>53</v>
      </c>
      <c r="C21" s="11" t="s">
        <v>12</v>
      </c>
      <c r="D21" s="11" t="s">
        <v>13</v>
      </c>
      <c r="E21" s="11" t="s">
        <v>14</v>
      </c>
      <c r="F21" s="11" t="s">
        <v>82</v>
      </c>
      <c r="G21" s="11" t="s">
        <v>8</v>
      </c>
      <c r="H21" s="11" t="s">
        <v>83</v>
      </c>
      <c r="I21" s="11" t="s">
        <v>9</v>
      </c>
      <c r="J21" s="11" t="s">
        <v>77</v>
      </c>
      <c r="K21" s="11" t="s">
        <v>78</v>
      </c>
      <c r="L21" s="11" t="s">
        <v>54</v>
      </c>
    </row>
    <row r="22" spans="1:12" x14ac:dyDescent="0.25">
      <c r="A22" s="120"/>
      <c r="B22" s="6">
        <v>1</v>
      </c>
      <c r="C22" s="51"/>
      <c r="D22" s="51"/>
      <c r="E22" s="52"/>
      <c r="F22" s="7" t="str">
        <f>IF(E22&gt;0,C22*D22*E22/12,"")</f>
        <v/>
      </c>
      <c r="G22" s="52"/>
      <c r="H22" s="6" t="str">
        <f>IF($G22="","",(VLOOKUP($G22,SoilWeight,2,FALSE)))</f>
        <v/>
      </c>
      <c r="I22" s="52"/>
      <c r="J22" s="7" t="str">
        <f>IF(I22&gt;0,F22*H22*I22/2000,"")</f>
        <v/>
      </c>
      <c r="K22" s="53"/>
      <c r="L22" s="7" t="str">
        <f>IF(K22&gt;0,K22*J22,"")</f>
        <v/>
      </c>
    </row>
    <row r="23" spans="1:12" x14ac:dyDescent="0.25">
      <c r="A23" s="120"/>
      <c r="B23" s="6">
        <v>2</v>
      </c>
      <c r="C23" s="51"/>
      <c r="D23" s="51"/>
      <c r="E23" s="52"/>
      <c r="F23" s="7" t="str">
        <f>IF(E23&gt;0,C23*D23*E23/12,"")</f>
        <v/>
      </c>
      <c r="G23" s="52"/>
      <c r="H23" s="6" t="str">
        <f>IF($G23="","",(VLOOKUP($G23,SoilWeight,2,FALSE)))</f>
        <v/>
      </c>
      <c r="I23" s="52"/>
      <c r="J23" s="7" t="str">
        <f>IF(I23&gt;0,F23*H23*I23/2000,"")</f>
        <v/>
      </c>
      <c r="K23" s="53"/>
      <c r="L23" s="7" t="str">
        <f>IF(K23&gt;0,K23*J23,"")</f>
        <v/>
      </c>
    </row>
    <row r="24" spans="1:12" x14ac:dyDescent="0.25">
      <c r="A24" s="120"/>
      <c r="B24" s="6">
        <v>3</v>
      </c>
      <c r="C24" s="51"/>
      <c r="D24" s="51"/>
      <c r="E24" s="52"/>
      <c r="F24" s="7" t="str">
        <f>IF(E24&gt;0,C24*D24*E24/12,"")</f>
        <v/>
      </c>
      <c r="G24" s="52"/>
      <c r="H24" s="6" t="str">
        <f>IF($G24="","",(VLOOKUP($G24,SoilWeight,2,FALSE)))</f>
        <v/>
      </c>
      <c r="I24" s="52"/>
      <c r="J24" s="7" t="str">
        <f>IF(I24&gt;0,F24*H24*I24/2000,"")</f>
        <v/>
      </c>
      <c r="K24" s="53"/>
      <c r="L24" s="7" t="str">
        <f>IF(K24&gt;0,K24*J24,"")</f>
        <v/>
      </c>
    </row>
    <row r="25" spans="1:12" x14ac:dyDescent="0.25">
      <c r="A25" s="12"/>
      <c r="B25" s="12"/>
      <c r="C25" s="12"/>
      <c r="D25" s="12"/>
      <c r="G25" s="121" t="s">
        <v>100</v>
      </c>
      <c r="H25" s="122"/>
      <c r="I25" s="122"/>
      <c r="J25" s="122"/>
      <c r="K25" s="123"/>
      <c r="L25" s="58" t="str">
        <f>IF(SUM(L22:L24)&gt;0,SUM(L22:L24),"")</f>
        <v/>
      </c>
    </row>
    <row r="26" spans="1:12" ht="18" customHeight="1" thickBot="1" x14ac:dyDescent="0.3">
      <c r="A26" s="91"/>
      <c r="B26" s="91"/>
      <c r="C26" s="91"/>
      <c r="D26" s="91"/>
      <c r="E26" s="91"/>
      <c r="F26" s="91"/>
      <c r="G26" s="91"/>
      <c r="H26" s="91"/>
      <c r="I26" s="91"/>
      <c r="J26" s="91"/>
      <c r="K26" s="1"/>
      <c r="L26" s="1"/>
    </row>
    <row r="27" spans="1:12" x14ac:dyDescent="0.25">
      <c r="A27" s="10"/>
      <c r="B27" s="10"/>
      <c r="C27" s="9"/>
      <c r="D27" s="9"/>
      <c r="E27" s="10"/>
      <c r="F27" s="10"/>
      <c r="G27" s="114" t="s">
        <v>100</v>
      </c>
      <c r="H27" s="115"/>
      <c r="I27" s="115"/>
      <c r="J27" s="115"/>
      <c r="K27" s="116"/>
      <c r="L27" s="112" t="str">
        <f>IF((SUM(L25,L18,L11))&gt;0,SUM(L25,L18,L11),"")</f>
        <v/>
      </c>
    </row>
    <row r="28" spans="1:12" ht="13.8" thickBot="1" x14ac:dyDescent="0.3">
      <c r="A28" s="42"/>
      <c r="B28" s="42"/>
      <c r="C28" s="42"/>
      <c r="D28" s="42"/>
      <c r="E28" s="42"/>
      <c r="F28" s="42"/>
      <c r="G28" s="117"/>
      <c r="H28" s="118"/>
      <c r="I28" s="118"/>
      <c r="J28" s="118"/>
      <c r="K28" s="119"/>
      <c r="L28" s="113"/>
    </row>
    <row r="29" spans="1:12" ht="15.75" customHeight="1" x14ac:dyDescent="0.25">
      <c r="A29" s="125" t="s">
        <v>49</v>
      </c>
      <c r="B29" s="125"/>
      <c r="C29" s="125"/>
      <c r="D29" s="125"/>
      <c r="E29" s="125"/>
      <c r="F29" s="125"/>
      <c r="G29" s="125"/>
      <c r="H29" s="125"/>
      <c r="I29" s="125"/>
      <c r="J29" s="125"/>
      <c r="K29" s="125"/>
      <c r="L29" s="126"/>
    </row>
    <row r="30" spans="1:12" ht="7.5" customHeight="1" x14ac:dyDescent="0.25"/>
    <row r="31" spans="1:12" ht="13.5" customHeight="1" thickBot="1" x14ac:dyDescent="0.3">
      <c r="A31" s="92" t="s">
        <v>47</v>
      </c>
      <c r="B31" s="92"/>
      <c r="C31" s="92"/>
      <c r="D31" s="92"/>
      <c r="E31" s="92"/>
      <c r="F31" s="92"/>
      <c r="G31" s="93" t="s">
        <v>79</v>
      </c>
      <c r="H31" s="93"/>
      <c r="I31" s="93"/>
      <c r="J31" s="93"/>
      <c r="K31" s="124" t="s">
        <v>58</v>
      </c>
      <c r="L31" s="94"/>
    </row>
    <row r="32" spans="1:12" x14ac:dyDescent="0.25">
      <c r="A32" s="95">
        <v>2000</v>
      </c>
      <c r="B32" s="95"/>
      <c r="C32" s="95"/>
      <c r="D32" s="95"/>
      <c r="E32" s="95"/>
      <c r="F32" s="95"/>
      <c r="G32" s="93"/>
      <c r="H32" s="93"/>
      <c r="I32" s="93"/>
      <c r="J32" s="93"/>
      <c r="K32" s="94"/>
      <c r="L32" s="94"/>
    </row>
  </sheetData>
  <sheetProtection password="CB73" sheet="1" objects="1" scenarios="1" selectLockedCells="1"/>
  <mergeCells count="28">
    <mergeCell ref="A1:L1"/>
    <mergeCell ref="A6:J6"/>
    <mergeCell ref="H4:I4"/>
    <mergeCell ref="J4:L4"/>
    <mergeCell ref="J5:L5"/>
    <mergeCell ref="H3:I3"/>
    <mergeCell ref="J3:L3"/>
    <mergeCell ref="J2:L2"/>
    <mergeCell ref="D3:G3"/>
    <mergeCell ref="D4:G4"/>
    <mergeCell ref="A3:C3"/>
    <mergeCell ref="A4:C4"/>
    <mergeCell ref="L27:L28"/>
    <mergeCell ref="G27:K28"/>
    <mergeCell ref="A31:F31"/>
    <mergeCell ref="A8:A10"/>
    <mergeCell ref="G11:K11"/>
    <mergeCell ref="G18:K18"/>
    <mergeCell ref="G25:K25"/>
    <mergeCell ref="G31:J32"/>
    <mergeCell ref="K31:L32"/>
    <mergeCell ref="A32:F32"/>
    <mergeCell ref="A13:J13"/>
    <mergeCell ref="A29:L29"/>
    <mergeCell ref="A15:A17"/>
    <mergeCell ref="A22:A24"/>
    <mergeCell ref="A20:J20"/>
    <mergeCell ref="A26:J26"/>
  </mergeCells>
  <phoneticPr fontId="1" type="noConversion"/>
  <dataValidations count="1">
    <dataValidation type="list" allowBlank="1" showInputMessage="1" showErrorMessage="1" sqref="G15:G17 G22:G24 G8:G10" xr:uid="{00000000-0002-0000-0100-000000000000}">
      <formula1>Soil</formula1>
    </dataValidation>
  </dataValidations>
  <pageMargins left="0.75" right="0.75" top="0.75" bottom="0.5" header="0.5" footer="0.5"/>
  <pageSetup orientation="landscape" r:id="rId1"/>
  <headerFooter alignWithMargins="0">
    <oddFooter>&amp;L&amp;8VT NRCS Ephemeral Gully Erosion Estimator (June 2006)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7" r:id="rId4" name="Button 13">
              <controlPr defaultSize="0" print="0" autoFill="0" autoPict="0" macro="[0]!ClearEGE">
                <anchor moveWithCells="1" sizeWithCells="1">
                  <from>
                    <xdr:col>10</xdr:col>
                    <xdr:colOff>533400</xdr:colOff>
                    <xdr:row>0</xdr:row>
                    <xdr:rowOff>38100</xdr:rowOff>
                  </from>
                  <to>
                    <xdr:col>11</xdr:col>
                    <xdr:colOff>518160</xdr:colOff>
                    <xdr:row>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47"/>
  </sheetPr>
  <dimension ref="A1:Q34"/>
  <sheetViews>
    <sheetView showGridLines="0" workbookViewId="0">
      <selection activeCell="D3" sqref="D3:G3"/>
    </sheetView>
  </sheetViews>
  <sheetFormatPr defaultRowHeight="13.2" x14ac:dyDescent="0.25"/>
  <cols>
    <col min="1" max="1" width="13.6640625" customWidth="1"/>
    <col min="2" max="2" width="8.5546875" customWidth="1"/>
    <col min="3" max="3" width="8.33203125" customWidth="1"/>
    <col min="4" max="4" width="7.44140625" customWidth="1"/>
    <col min="5" max="5" width="8.5546875" customWidth="1"/>
    <col min="6" max="6" width="8" customWidth="1"/>
    <col min="7" max="7" width="10" customWidth="1"/>
    <col min="8" max="8" width="10.33203125" customWidth="1"/>
    <col min="9" max="9" width="14.33203125" customWidth="1"/>
    <col min="10" max="10" width="11" customWidth="1"/>
    <col min="11" max="11" width="11.109375" customWidth="1"/>
    <col min="12" max="12" width="12.44140625" customWidth="1"/>
  </cols>
  <sheetData>
    <row r="1" spans="1:17" x14ac:dyDescent="0.25">
      <c r="A1" s="130" t="s">
        <v>87</v>
      </c>
      <c r="B1" s="131"/>
      <c r="C1" s="131"/>
      <c r="D1" s="131"/>
      <c r="E1" s="131"/>
      <c r="F1" s="131"/>
      <c r="G1" s="131"/>
      <c r="H1" s="131"/>
      <c r="I1" s="131"/>
      <c r="J1" s="131"/>
      <c r="K1" s="131"/>
      <c r="L1" s="132"/>
      <c r="M1" s="4"/>
      <c r="N1" s="4"/>
      <c r="O1" s="4"/>
    </row>
    <row r="2" spans="1:17" x14ac:dyDescent="0.25">
      <c r="A2" s="13"/>
      <c r="B2" s="8"/>
      <c r="C2" s="8"/>
      <c r="D2" s="8"/>
      <c r="E2" s="8"/>
      <c r="F2" s="8"/>
      <c r="G2" s="8"/>
      <c r="H2" s="8"/>
      <c r="I2" s="8"/>
      <c r="J2" s="8"/>
      <c r="K2" s="8"/>
      <c r="L2" s="14"/>
    </row>
    <row r="3" spans="1:17" x14ac:dyDescent="0.25">
      <c r="A3" s="138" t="s">
        <v>1</v>
      </c>
      <c r="B3" s="133"/>
      <c r="C3" s="133"/>
      <c r="D3" s="135"/>
      <c r="E3" s="135"/>
      <c r="F3" s="135"/>
      <c r="G3" s="135"/>
      <c r="H3" s="38"/>
      <c r="I3" s="133" t="s">
        <v>3</v>
      </c>
      <c r="J3" s="139"/>
      <c r="K3" s="135"/>
      <c r="L3" s="135"/>
      <c r="M3" s="3"/>
      <c r="N3" s="3"/>
      <c r="O3" s="3"/>
    </row>
    <row r="4" spans="1:17" x14ac:dyDescent="0.25">
      <c r="A4" s="138" t="s">
        <v>2</v>
      </c>
      <c r="B4" s="133"/>
      <c r="C4" s="133"/>
      <c r="D4" s="135"/>
      <c r="E4" s="135"/>
      <c r="F4" s="135"/>
      <c r="G4" s="135"/>
      <c r="H4" s="38"/>
      <c r="I4" s="133" t="s">
        <v>4</v>
      </c>
      <c r="J4" s="139"/>
      <c r="K4" s="134"/>
      <c r="L4" s="134"/>
      <c r="M4" s="5"/>
      <c r="N4" s="5"/>
      <c r="O4" s="5"/>
    </row>
    <row r="5" spans="1:17" x14ac:dyDescent="0.25">
      <c r="A5" s="15"/>
      <c r="B5" s="16"/>
      <c r="C5" s="16"/>
      <c r="D5" s="16"/>
      <c r="E5" s="16"/>
      <c r="F5" s="16"/>
      <c r="G5" s="16"/>
      <c r="H5" s="16"/>
      <c r="I5" s="16"/>
      <c r="J5" s="16"/>
      <c r="K5" s="16"/>
      <c r="L5" s="17"/>
    </row>
    <row r="6" spans="1:17" ht="19.5" customHeight="1" x14ac:dyDescent="0.25">
      <c r="A6" s="91"/>
      <c r="B6" s="91"/>
      <c r="C6" s="91"/>
      <c r="D6" s="91"/>
      <c r="E6" s="91"/>
      <c r="F6" s="91"/>
      <c r="G6" s="91"/>
      <c r="H6" s="91"/>
      <c r="I6" s="91"/>
      <c r="J6" s="91"/>
      <c r="K6" s="91"/>
      <c r="L6" s="91"/>
      <c r="M6" s="1"/>
      <c r="N6" s="1"/>
    </row>
    <row r="7" spans="1:17" ht="54" customHeight="1" x14ac:dyDescent="0.25">
      <c r="A7" s="11" t="s">
        <v>5</v>
      </c>
      <c r="B7" s="11" t="s">
        <v>21</v>
      </c>
      <c r="C7" s="11" t="s">
        <v>28</v>
      </c>
      <c r="D7" s="11" t="s">
        <v>22</v>
      </c>
      <c r="E7" s="11" t="s">
        <v>23</v>
      </c>
      <c r="F7" s="11" t="s">
        <v>24</v>
      </c>
      <c r="G7" s="11" t="s">
        <v>84</v>
      </c>
      <c r="H7" s="11" t="s">
        <v>29</v>
      </c>
      <c r="I7" s="11" t="s">
        <v>8</v>
      </c>
      <c r="J7" s="11" t="s">
        <v>17</v>
      </c>
      <c r="K7" s="11" t="s">
        <v>30</v>
      </c>
      <c r="L7" s="11" t="s">
        <v>101</v>
      </c>
      <c r="M7" s="2"/>
      <c r="N7" s="2"/>
    </row>
    <row r="8" spans="1:17" x14ac:dyDescent="0.25">
      <c r="A8" s="120"/>
      <c r="B8" s="6">
        <v>1</v>
      </c>
      <c r="C8" s="54"/>
      <c r="D8" s="51"/>
      <c r="E8" s="51"/>
      <c r="F8" s="52"/>
      <c r="G8" s="37" t="str">
        <f>IF(F8&gt;0,C8*((D8+E8)*0.5)*F8,"")</f>
        <v/>
      </c>
      <c r="H8" s="51"/>
      <c r="I8" s="52"/>
      <c r="J8" s="6" t="str">
        <f>IF($I8="","",(VLOOKUP($I8,SoilWeight,2,FALSE)))</f>
        <v/>
      </c>
      <c r="K8" s="7" t="str">
        <f>IF(I8&gt;0,G8*J8/2000,"")</f>
        <v/>
      </c>
      <c r="L8" s="7" t="str">
        <f>IF(I8&gt;0,K8/H8,"")</f>
        <v/>
      </c>
      <c r="M8" s="1"/>
      <c r="N8" s="1"/>
    </row>
    <row r="9" spans="1:17" x14ac:dyDescent="0.25">
      <c r="A9" s="120"/>
      <c r="B9" s="6">
        <v>2</v>
      </c>
      <c r="C9" s="54"/>
      <c r="D9" s="51"/>
      <c r="E9" s="51"/>
      <c r="F9" s="52"/>
      <c r="G9" s="37" t="str">
        <f>IF(F9&gt;0,C9*((D9+E9)*0.5)*F9,"")</f>
        <v/>
      </c>
      <c r="H9" s="51"/>
      <c r="I9" s="52"/>
      <c r="J9" s="6" t="str">
        <f>IF($I9="","",(VLOOKUP($I9,SoilWeight,2,FALSE)))</f>
        <v/>
      </c>
      <c r="K9" s="7" t="str">
        <f>IF(I9&gt;0,G9*J9/2000,"")</f>
        <v/>
      </c>
      <c r="L9" s="7" t="str">
        <f>IF(I9&gt;0,K9/H9,"")</f>
        <v/>
      </c>
      <c r="M9" s="1"/>
      <c r="N9" s="1"/>
    </row>
    <row r="10" spans="1:17" x14ac:dyDescent="0.25">
      <c r="A10" s="120"/>
      <c r="B10" s="6">
        <v>3</v>
      </c>
      <c r="C10" s="54"/>
      <c r="D10" s="51"/>
      <c r="E10" s="51"/>
      <c r="F10" s="52"/>
      <c r="G10" s="37" t="str">
        <f>IF(F10&gt;0,C10*((D10+E10)*0.5)*F10,"")</f>
        <v/>
      </c>
      <c r="H10" s="51"/>
      <c r="I10" s="52"/>
      <c r="J10" s="6" t="str">
        <f>IF($I10="","",(VLOOKUP($I10,SoilWeight,2,FALSE)))</f>
        <v/>
      </c>
      <c r="K10" s="7" t="str">
        <f>IF(I10&gt;0,G10*J10/2000,"")</f>
        <v/>
      </c>
      <c r="L10" s="7" t="str">
        <f>IF(I10&gt;0,K10/H10,"")</f>
        <v/>
      </c>
      <c r="M10" s="1"/>
      <c r="N10" s="1"/>
    </row>
    <row r="11" spans="1:17" x14ac:dyDescent="0.25">
      <c r="A11" s="12"/>
      <c r="B11" s="12"/>
      <c r="C11" s="12"/>
      <c r="D11" s="12"/>
      <c r="E11" s="121" t="s">
        <v>102</v>
      </c>
      <c r="F11" s="122"/>
      <c r="G11" s="122"/>
      <c r="H11" s="122"/>
      <c r="I11" s="122"/>
      <c r="J11" s="122"/>
      <c r="K11" s="123"/>
      <c r="L11" s="59" t="str">
        <f>IF(SUM(L8:L10)&gt;0,SUM(L8:L10),"")</f>
        <v/>
      </c>
      <c r="M11" s="1"/>
      <c r="N11" s="1"/>
    </row>
    <row r="12" spans="1:17" x14ac:dyDescent="0.25">
      <c r="A12" s="12"/>
      <c r="B12" s="12"/>
      <c r="C12" s="12"/>
      <c r="D12" s="12"/>
      <c r="E12" s="39"/>
      <c r="F12" s="39"/>
      <c r="G12" s="39"/>
      <c r="H12" s="39"/>
      <c r="I12" s="39"/>
      <c r="J12" s="39"/>
      <c r="K12" s="39"/>
      <c r="L12" s="40"/>
      <c r="M12" s="1"/>
      <c r="N12" s="1"/>
    </row>
    <row r="13" spans="1:17" ht="14.25" customHeight="1" x14ac:dyDescent="0.25">
      <c r="A13" s="91"/>
      <c r="B13" s="91"/>
      <c r="C13" s="91"/>
      <c r="D13" s="91"/>
      <c r="E13" s="91"/>
      <c r="F13" s="91"/>
      <c r="G13" s="91"/>
      <c r="H13" s="91"/>
      <c r="I13" s="91"/>
      <c r="J13" s="91"/>
      <c r="K13" s="91"/>
      <c r="L13" s="91"/>
      <c r="M13" s="1"/>
      <c r="N13" s="1"/>
    </row>
    <row r="14" spans="1:17" ht="54" customHeight="1" x14ac:dyDescent="0.25">
      <c r="A14" s="11" t="s">
        <v>5</v>
      </c>
      <c r="B14" s="11" t="s">
        <v>21</v>
      </c>
      <c r="C14" s="11" t="s">
        <v>28</v>
      </c>
      <c r="D14" s="11" t="s">
        <v>22</v>
      </c>
      <c r="E14" s="11" t="s">
        <v>23</v>
      </c>
      <c r="F14" s="11" t="s">
        <v>24</v>
      </c>
      <c r="G14" s="11" t="s">
        <v>84</v>
      </c>
      <c r="H14" s="11" t="s">
        <v>29</v>
      </c>
      <c r="I14" s="11" t="s">
        <v>8</v>
      </c>
      <c r="J14" s="11" t="s">
        <v>17</v>
      </c>
      <c r="K14" s="11" t="s">
        <v>30</v>
      </c>
      <c r="L14" s="11" t="s">
        <v>101</v>
      </c>
      <c r="M14" s="2"/>
      <c r="N14" s="2"/>
    </row>
    <row r="15" spans="1:17" x14ac:dyDescent="0.25">
      <c r="A15" s="120"/>
      <c r="B15" s="6">
        <v>1</v>
      </c>
      <c r="C15" s="54"/>
      <c r="D15" s="51"/>
      <c r="E15" s="51"/>
      <c r="F15" s="52"/>
      <c r="G15" s="37" t="str">
        <f>IF(F15&gt;0,C15*((D15+E15)*0.5)*F15,"")</f>
        <v/>
      </c>
      <c r="H15" s="51"/>
      <c r="I15" s="52"/>
      <c r="J15" s="6" t="str">
        <f>IF($I15="","",(VLOOKUP($I15,SoilWeight,2,FALSE)))</f>
        <v/>
      </c>
      <c r="K15" s="7" t="str">
        <f>IF(I15&gt;0,G15*J15/2000,"")</f>
        <v/>
      </c>
      <c r="L15" s="7" t="str">
        <f>IF(I15&gt;0,K15/H15,"")</f>
        <v/>
      </c>
      <c r="M15" s="1"/>
      <c r="N15" s="1"/>
    </row>
    <row r="16" spans="1:17" x14ac:dyDescent="0.25">
      <c r="A16" s="120"/>
      <c r="B16" s="6">
        <v>2</v>
      </c>
      <c r="C16" s="54"/>
      <c r="D16" s="51"/>
      <c r="E16" s="51"/>
      <c r="F16" s="52"/>
      <c r="G16" s="37" t="str">
        <f>IF(F16&gt;0,C16*((D16+E16)*0.5)*F16,"")</f>
        <v/>
      </c>
      <c r="H16" s="51"/>
      <c r="I16" s="52"/>
      <c r="J16" s="6" t="str">
        <f>IF($I16="","",(VLOOKUP($I16,SoilWeight,2,FALSE)))</f>
        <v/>
      </c>
      <c r="K16" s="7" t="str">
        <f>IF(I16&gt;0,G16*J16/2000,"")</f>
        <v/>
      </c>
      <c r="L16" s="7" t="str">
        <f>IF(I16&gt;0,K16/H16,"")</f>
        <v/>
      </c>
      <c r="M16" s="1"/>
      <c r="N16" s="1"/>
      <c r="Q16" s="49" t="s">
        <v>104</v>
      </c>
    </row>
    <row r="17" spans="1:14" x14ac:dyDescent="0.25">
      <c r="A17" s="120"/>
      <c r="B17" s="6">
        <v>3</v>
      </c>
      <c r="C17" s="54"/>
      <c r="D17" s="51"/>
      <c r="E17" s="51"/>
      <c r="F17" s="52"/>
      <c r="G17" s="37" t="str">
        <f>IF(F17&gt;0,C17*((D17+E17)*0.5)*F17,"")</f>
        <v/>
      </c>
      <c r="H17" s="51"/>
      <c r="I17" s="52"/>
      <c r="J17" s="6" t="str">
        <f>IF($I17="","",(VLOOKUP($I17,SoilWeight,2,FALSE)))</f>
        <v/>
      </c>
      <c r="K17" s="7" t="str">
        <f>IF(I17&gt;0,G17*J17/2000,"")</f>
        <v/>
      </c>
      <c r="L17" s="7" t="str">
        <f>IF(I17&gt;0,K17/H17,"")</f>
        <v/>
      </c>
      <c r="M17" s="1"/>
      <c r="N17" s="1"/>
    </row>
    <row r="18" spans="1:14" x14ac:dyDescent="0.25">
      <c r="A18" s="12"/>
      <c r="B18" s="12"/>
      <c r="C18" s="12"/>
      <c r="D18" s="12"/>
      <c r="E18" s="121" t="s">
        <v>102</v>
      </c>
      <c r="F18" s="122"/>
      <c r="G18" s="122"/>
      <c r="H18" s="122"/>
      <c r="I18" s="122"/>
      <c r="J18" s="122"/>
      <c r="K18" s="123"/>
      <c r="L18" s="59" t="str">
        <f>IF(SUM(L15:L17)&gt;0,SUM(L15:L17),"")</f>
        <v/>
      </c>
      <c r="M18" s="1"/>
      <c r="N18" s="1"/>
    </row>
    <row r="19" spans="1:14" x14ac:dyDescent="0.25">
      <c r="A19" s="12"/>
      <c r="B19" s="12"/>
      <c r="C19" s="12"/>
      <c r="D19" s="12"/>
      <c r="E19" s="39"/>
      <c r="F19" s="39"/>
      <c r="G19" s="39"/>
      <c r="H19" s="39"/>
      <c r="I19" s="39"/>
      <c r="J19" s="39"/>
      <c r="K19" s="39"/>
      <c r="L19" s="40"/>
      <c r="M19" s="1"/>
      <c r="N19" s="1"/>
    </row>
    <row r="20" spans="1:14" ht="14.25" customHeight="1" x14ac:dyDescent="0.25">
      <c r="A20" s="91"/>
      <c r="B20" s="91"/>
      <c r="C20" s="91"/>
      <c r="D20" s="91"/>
      <c r="E20" s="91"/>
      <c r="F20" s="91"/>
      <c r="G20" s="91"/>
      <c r="H20" s="91"/>
      <c r="I20" s="91"/>
      <c r="J20" s="91"/>
      <c r="K20" s="91"/>
      <c r="L20" s="91"/>
      <c r="M20" s="1"/>
      <c r="N20" s="1"/>
    </row>
    <row r="21" spans="1:14" ht="54" customHeight="1" x14ac:dyDescent="0.25">
      <c r="A21" s="11" t="s">
        <v>5</v>
      </c>
      <c r="B21" s="11" t="s">
        <v>21</v>
      </c>
      <c r="C21" s="11" t="s">
        <v>28</v>
      </c>
      <c r="D21" s="11" t="s">
        <v>22</v>
      </c>
      <c r="E21" s="11" t="s">
        <v>23</v>
      </c>
      <c r="F21" s="11" t="s">
        <v>24</v>
      </c>
      <c r="G21" s="11" t="s">
        <v>84</v>
      </c>
      <c r="H21" s="11" t="s">
        <v>29</v>
      </c>
      <c r="I21" s="11" t="s">
        <v>8</v>
      </c>
      <c r="J21" s="11" t="s">
        <v>17</v>
      </c>
      <c r="K21" s="11" t="s">
        <v>30</v>
      </c>
      <c r="L21" s="11" t="s">
        <v>101</v>
      </c>
      <c r="M21" s="2"/>
      <c r="N21" s="2"/>
    </row>
    <row r="22" spans="1:14" x14ac:dyDescent="0.25">
      <c r="A22" s="120"/>
      <c r="B22" s="6">
        <v>1</v>
      </c>
      <c r="C22" s="54"/>
      <c r="D22" s="51"/>
      <c r="E22" s="51"/>
      <c r="F22" s="52"/>
      <c r="G22" s="37" t="str">
        <f>IF(F22&gt;0,C22*((D22+E22)*0.5)*F22,"")</f>
        <v/>
      </c>
      <c r="H22" s="51"/>
      <c r="I22" s="52"/>
      <c r="J22" s="6" t="str">
        <f>IF($I22="","",(VLOOKUP($I22,SoilWeight,2,FALSE)))</f>
        <v/>
      </c>
      <c r="K22" s="7" t="str">
        <f>IF(I22&gt;0,G22*J22/2000,"")</f>
        <v/>
      </c>
      <c r="L22" s="7" t="str">
        <f>IF(I22&gt;0,K22/H22,"")</f>
        <v/>
      </c>
      <c r="M22" s="1"/>
      <c r="N22" s="1"/>
    </row>
    <row r="23" spans="1:14" x14ac:dyDescent="0.25">
      <c r="A23" s="120"/>
      <c r="B23" s="6">
        <v>2</v>
      </c>
      <c r="C23" s="54"/>
      <c r="D23" s="51"/>
      <c r="E23" s="51"/>
      <c r="F23" s="52"/>
      <c r="G23" s="37" t="str">
        <f>IF(F23&gt;0,C23*((D23+E23)*0.5)*F23,"")</f>
        <v/>
      </c>
      <c r="H23" s="51"/>
      <c r="I23" s="52"/>
      <c r="J23" s="6" t="str">
        <f>IF($I23="","",(VLOOKUP($I23,SoilWeight,2,FALSE)))</f>
        <v/>
      </c>
      <c r="K23" s="7" t="str">
        <f>IF(I23&gt;0,G23*J23/2000,"")</f>
        <v/>
      </c>
      <c r="L23" s="7" t="str">
        <f>IF(I23&gt;0,K23/H23,"")</f>
        <v/>
      </c>
      <c r="M23" s="1"/>
      <c r="N23" s="1"/>
    </row>
    <row r="24" spans="1:14" x14ac:dyDescent="0.25">
      <c r="A24" s="120"/>
      <c r="B24" s="6">
        <v>3</v>
      </c>
      <c r="C24" s="54"/>
      <c r="D24" s="51"/>
      <c r="E24" s="51"/>
      <c r="F24" s="52"/>
      <c r="G24" s="37" t="str">
        <f>IF(F24&gt;0,C24*((D24+E24)*0.5)*F24,"")</f>
        <v/>
      </c>
      <c r="H24" s="51"/>
      <c r="I24" s="52"/>
      <c r="J24" s="6" t="str">
        <f>IF($I24="","",(VLOOKUP($I24,SoilWeight,2,FALSE)))</f>
        <v/>
      </c>
      <c r="K24" s="7" t="str">
        <f>IF(I24&gt;0,G24*J24/2000,"")</f>
        <v/>
      </c>
      <c r="L24" s="7" t="str">
        <f>IF(I24&gt;0,K24/H24,"")</f>
        <v/>
      </c>
      <c r="M24" s="1"/>
      <c r="N24" s="1"/>
    </row>
    <row r="25" spans="1:14" x14ac:dyDescent="0.25">
      <c r="A25" s="12"/>
      <c r="B25" s="12"/>
      <c r="C25" s="12"/>
      <c r="D25" s="12"/>
      <c r="E25" s="121" t="s">
        <v>102</v>
      </c>
      <c r="F25" s="122"/>
      <c r="G25" s="122"/>
      <c r="H25" s="122"/>
      <c r="I25" s="122"/>
      <c r="J25" s="122"/>
      <c r="K25" s="123"/>
      <c r="L25" s="59" t="str">
        <f>IF(SUM(L22:L24)&gt;0,SUM(L22:L24),"")</f>
        <v/>
      </c>
      <c r="M25" s="1"/>
      <c r="N25" s="1"/>
    </row>
    <row r="26" spans="1:14" ht="13.8" thickBot="1" x14ac:dyDescent="0.3">
      <c r="A26" s="12"/>
      <c r="B26" s="12"/>
      <c r="C26" s="12"/>
      <c r="D26" s="12"/>
      <c r="E26" s="39"/>
      <c r="F26" s="39"/>
      <c r="G26" s="39"/>
      <c r="H26" s="39"/>
      <c r="I26" s="39"/>
      <c r="J26" s="39"/>
      <c r="K26" s="39"/>
      <c r="L26" s="40"/>
      <c r="M26" s="1"/>
      <c r="N26" s="1"/>
    </row>
    <row r="27" spans="1:14" x14ac:dyDescent="0.25">
      <c r="A27" s="12"/>
      <c r="B27" s="12"/>
      <c r="C27" s="12"/>
      <c r="D27" s="12"/>
      <c r="E27" s="39"/>
      <c r="F27" s="39"/>
      <c r="G27" s="145" t="s">
        <v>102</v>
      </c>
      <c r="H27" s="146"/>
      <c r="I27" s="146"/>
      <c r="J27" s="146"/>
      <c r="K27" s="146"/>
      <c r="L27" s="140" t="str">
        <f>IF((SUM(L25,L18,L11))&gt;0,SUM(L25,L18,L11),"")</f>
        <v/>
      </c>
    </row>
    <row r="28" spans="1:14" ht="13.8" thickBot="1" x14ac:dyDescent="0.3">
      <c r="A28" s="12"/>
      <c r="B28" s="12"/>
      <c r="C28" s="12"/>
      <c r="D28" s="12"/>
      <c r="E28" s="39"/>
      <c r="F28" s="39"/>
      <c r="G28" s="147"/>
      <c r="H28" s="148"/>
      <c r="I28" s="148"/>
      <c r="J28" s="148"/>
      <c r="K28" s="148"/>
      <c r="L28" s="141"/>
      <c r="M28" s="1"/>
      <c r="N28" s="1"/>
    </row>
    <row r="29" spans="1:14" x14ac:dyDescent="0.25">
      <c r="A29" s="84" t="s">
        <v>27</v>
      </c>
      <c r="B29" s="84"/>
      <c r="C29" s="84"/>
      <c r="D29" s="84"/>
      <c r="E29" s="84"/>
      <c r="F29" s="84"/>
      <c r="G29" s="84"/>
      <c r="H29" s="84"/>
      <c r="I29" s="84"/>
      <c r="J29" s="84"/>
      <c r="K29" s="84"/>
      <c r="L29" s="84"/>
      <c r="M29" s="1"/>
      <c r="N29" s="1"/>
    </row>
    <row r="30" spans="1:14" x14ac:dyDescent="0.25">
      <c r="A30" s="144"/>
      <c r="B30" s="144"/>
      <c r="C30" s="144"/>
      <c r="D30" s="144"/>
      <c r="E30" s="144"/>
      <c r="F30" s="144"/>
      <c r="G30" s="144"/>
      <c r="H30" s="144"/>
      <c r="I30" s="144"/>
      <c r="J30" s="144"/>
      <c r="K30" s="144"/>
      <c r="L30" s="144"/>
    </row>
    <row r="31" spans="1:14" ht="15.75" customHeight="1" x14ac:dyDescent="0.25">
      <c r="A31" s="125" t="s">
        <v>48</v>
      </c>
      <c r="B31" s="125"/>
      <c r="C31" s="125"/>
      <c r="D31" s="125"/>
      <c r="E31" s="125"/>
      <c r="F31" s="125"/>
      <c r="G31" s="125"/>
      <c r="H31" s="125"/>
      <c r="I31" s="125"/>
      <c r="J31" s="125"/>
      <c r="K31" s="125"/>
      <c r="L31" s="125"/>
    </row>
    <row r="32" spans="1:14" ht="8.25" customHeight="1" x14ac:dyDescent="0.25"/>
    <row r="33" spans="2:12" ht="14.25" customHeight="1" thickBot="1" x14ac:dyDescent="0.3">
      <c r="B33" s="80" t="s">
        <v>89</v>
      </c>
      <c r="C33" s="80"/>
      <c r="D33" s="80"/>
      <c r="E33" s="80"/>
      <c r="F33" s="80"/>
      <c r="G33" s="80"/>
      <c r="H33" s="80"/>
      <c r="I33" s="82" t="s">
        <v>50</v>
      </c>
      <c r="J33" s="102" t="s">
        <v>103</v>
      </c>
      <c r="K33" s="143"/>
      <c r="L33" s="143"/>
    </row>
    <row r="34" spans="2:12" ht="15" customHeight="1" x14ac:dyDescent="0.25">
      <c r="B34" s="81">
        <v>2000</v>
      </c>
      <c r="C34" s="81"/>
      <c r="D34" s="81"/>
      <c r="E34" s="81"/>
      <c r="F34" s="81"/>
      <c r="G34" s="81"/>
      <c r="H34" s="81"/>
      <c r="I34" s="142"/>
      <c r="J34" s="143"/>
      <c r="K34" s="143"/>
      <c r="L34" s="143"/>
    </row>
  </sheetData>
  <sheetProtection algorithmName="SHA-512" hashValue="0IpX4I2FXFdJm5npqh/dZh/DuwMU1qJT86lS2EKW54ysXwoSyrm7nRZ2nZ0ZL7K9LENpCBhWr/P+a37eTHWf0w==" saltValue="Ve6hXM6crGaalHreRUlBqg==" spinCount="100000" sheet="1" objects="1" scenarios="1" selectLockedCells="1"/>
  <mergeCells count="26">
    <mergeCell ref="L27:L28"/>
    <mergeCell ref="A3:C3"/>
    <mergeCell ref="A4:C4"/>
    <mergeCell ref="B33:H33"/>
    <mergeCell ref="B34:H34"/>
    <mergeCell ref="I33:I34"/>
    <mergeCell ref="J33:L34"/>
    <mergeCell ref="A31:L31"/>
    <mergeCell ref="A29:L30"/>
    <mergeCell ref="G27:K28"/>
    <mergeCell ref="A22:A24"/>
    <mergeCell ref="A20:L20"/>
    <mergeCell ref="E18:K18"/>
    <mergeCell ref="E25:K25"/>
    <mergeCell ref="A1:L1"/>
    <mergeCell ref="A15:A17"/>
    <mergeCell ref="E11:K11"/>
    <mergeCell ref="A8:A10"/>
    <mergeCell ref="A6:L6"/>
    <mergeCell ref="K3:L3"/>
    <mergeCell ref="I3:J3"/>
    <mergeCell ref="I4:J4"/>
    <mergeCell ref="D3:G3"/>
    <mergeCell ref="D4:G4"/>
    <mergeCell ref="K4:L4"/>
    <mergeCell ref="A13:L13"/>
  </mergeCells>
  <phoneticPr fontId="1" type="noConversion"/>
  <dataValidations count="2">
    <dataValidation type="list" allowBlank="1" showInputMessage="1" showErrorMessage="1" sqref="I22:I24 I15:I17 I8:I10" xr:uid="{00000000-0002-0000-0200-000000000000}">
      <formula1>Soil</formula1>
    </dataValidation>
    <dataValidation type="list" allowBlank="1" showInputMessage="1" showErrorMessage="1" sqref="K3:L3" xr:uid="{00000000-0002-0000-0200-000001000000}">
      <formula1>Employee</formula1>
    </dataValidation>
  </dataValidations>
  <pageMargins left="0.75" right="0.75" top="0.75" bottom="0.5" header="0.5" footer="0.5"/>
  <pageSetup orientation="landscape" r:id="rId1"/>
  <headerFooter alignWithMargins="0">
    <oddFooter>&amp;L&amp;7VT NRCS Gully Erosion Estimator (June 2006)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ClearGully">
                <anchor moveWithCells="1" sizeWithCells="1">
                  <from>
                    <xdr:col>10</xdr:col>
                    <xdr:colOff>640080</xdr:colOff>
                    <xdr:row>0</xdr:row>
                    <xdr:rowOff>30480</xdr:rowOff>
                  </from>
                  <to>
                    <xdr:col>11</xdr:col>
                    <xdr:colOff>822960</xdr:colOff>
                    <xdr:row>1</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2"/>
  </sheetPr>
  <dimension ref="A1:M37"/>
  <sheetViews>
    <sheetView showGridLines="0" zoomScale="112" zoomScaleNormal="112" workbookViewId="0">
      <selection activeCell="C3" sqref="C3:F3"/>
    </sheetView>
  </sheetViews>
  <sheetFormatPr defaultRowHeight="13.2" x14ac:dyDescent="0.25"/>
  <cols>
    <col min="1" max="1" width="13.6640625" customWidth="1"/>
    <col min="2" max="2" width="13.33203125" customWidth="1"/>
    <col min="3" max="3" width="9.6640625" customWidth="1"/>
    <col min="4" max="4" width="10" customWidth="1"/>
    <col min="5" max="5" width="11" customWidth="1"/>
    <col min="6" max="6" width="10" customWidth="1"/>
    <col min="7" max="7" width="14.33203125" customWidth="1"/>
    <col min="8" max="8" width="16.5546875" customWidth="1"/>
    <col min="9" max="9" width="11.5546875" customWidth="1"/>
    <col min="10" max="10" width="13.109375" customWidth="1"/>
  </cols>
  <sheetData>
    <row r="1" spans="1:13" s="23" customFormat="1" x14ac:dyDescent="0.25">
      <c r="A1" s="160" t="s">
        <v>88</v>
      </c>
      <c r="B1" s="161"/>
      <c r="C1" s="161"/>
      <c r="D1" s="161"/>
      <c r="E1" s="161"/>
      <c r="F1" s="161"/>
      <c r="G1" s="161"/>
      <c r="H1" s="161"/>
      <c r="I1" s="161"/>
      <c r="J1" s="162"/>
      <c r="K1" s="22"/>
      <c r="L1" s="22"/>
      <c r="M1" s="22"/>
    </row>
    <row r="2" spans="1:13" s="23" customFormat="1" x14ac:dyDescent="0.25">
      <c r="A2" s="24"/>
      <c r="B2" s="25"/>
      <c r="C2" s="25"/>
      <c r="D2" s="25"/>
      <c r="E2" s="25"/>
      <c r="F2" s="25"/>
      <c r="G2" s="25"/>
      <c r="H2" s="25"/>
      <c r="I2" s="25"/>
      <c r="J2" s="26"/>
    </row>
    <row r="3" spans="1:13" s="23" customFormat="1" x14ac:dyDescent="0.25">
      <c r="A3" s="164" t="s">
        <v>1</v>
      </c>
      <c r="B3" s="163"/>
      <c r="C3" s="135"/>
      <c r="D3" s="135"/>
      <c r="E3" s="135"/>
      <c r="F3" s="135"/>
      <c r="G3" s="163" t="s">
        <v>3</v>
      </c>
      <c r="H3" s="163"/>
      <c r="I3" s="135"/>
      <c r="J3" s="135"/>
      <c r="K3" s="27"/>
      <c r="L3" s="27"/>
      <c r="M3" s="27"/>
    </row>
    <row r="4" spans="1:13" s="23" customFormat="1" x14ac:dyDescent="0.25">
      <c r="A4" s="164" t="s">
        <v>2</v>
      </c>
      <c r="B4" s="163"/>
      <c r="C4" s="135"/>
      <c r="D4" s="135"/>
      <c r="E4" s="135"/>
      <c r="F4" s="135"/>
      <c r="G4" s="163" t="s">
        <v>4</v>
      </c>
      <c r="H4" s="163"/>
      <c r="I4" s="134"/>
      <c r="J4" s="134"/>
      <c r="K4" s="28"/>
      <c r="L4" s="28"/>
      <c r="M4" s="28"/>
    </row>
    <row r="5" spans="1:13" s="23" customFormat="1" x14ac:dyDescent="0.25">
      <c r="A5" s="29"/>
      <c r="B5" s="30"/>
      <c r="C5" s="30"/>
      <c r="D5" s="30"/>
      <c r="E5" s="30"/>
      <c r="F5" s="30"/>
      <c r="G5" s="30"/>
      <c r="H5" s="30"/>
      <c r="I5" s="30"/>
      <c r="J5" s="31"/>
    </row>
    <row r="6" spans="1:13" s="23" customFormat="1" ht="9.75" customHeight="1" x14ac:dyDescent="0.25">
      <c r="A6" s="150"/>
      <c r="B6" s="150"/>
      <c r="C6" s="150"/>
      <c r="D6" s="150"/>
      <c r="E6" s="150"/>
      <c r="F6" s="150"/>
      <c r="G6" s="150"/>
      <c r="H6" s="150"/>
      <c r="I6" s="150"/>
      <c r="J6" s="150"/>
      <c r="K6" s="32"/>
      <c r="L6" s="32"/>
    </row>
    <row r="7" spans="1:13" s="23" customFormat="1" ht="66" customHeight="1" x14ac:dyDescent="0.25">
      <c r="A7" s="33" t="s">
        <v>5</v>
      </c>
      <c r="B7" s="33" t="s">
        <v>16</v>
      </c>
      <c r="C7" s="33" t="s">
        <v>25</v>
      </c>
      <c r="D7" s="33" t="s">
        <v>26</v>
      </c>
      <c r="E7" s="33" t="s">
        <v>19</v>
      </c>
      <c r="F7" s="33" t="s">
        <v>80</v>
      </c>
      <c r="G7" s="33" t="s">
        <v>20</v>
      </c>
      <c r="H7" s="33" t="s">
        <v>8</v>
      </c>
      <c r="I7" s="33" t="s">
        <v>17</v>
      </c>
      <c r="J7" s="33" t="s">
        <v>10</v>
      </c>
      <c r="K7" s="34"/>
      <c r="L7" s="34"/>
    </row>
    <row r="8" spans="1:13" s="23" customFormat="1" x14ac:dyDescent="0.25">
      <c r="A8" s="120"/>
      <c r="B8" s="20">
        <v>1</v>
      </c>
      <c r="C8" s="54"/>
      <c r="D8" s="51"/>
      <c r="E8" s="21" t="str">
        <f>IF(D8&gt;0,C8*D8,"")</f>
        <v/>
      </c>
      <c r="F8" s="55"/>
      <c r="G8" s="35" t="str">
        <f>IF(F8&gt;0,E8*F8,"")</f>
        <v/>
      </c>
      <c r="H8" s="52"/>
      <c r="I8" s="21" t="str">
        <f>IF($H8="","",(VLOOKUP($H8,SoilWeight,2,FALSE)))</f>
        <v/>
      </c>
      <c r="J8" s="61" t="str">
        <f>IF(H8&gt;0,I8*G8/2000,"")</f>
        <v/>
      </c>
      <c r="K8" s="32"/>
      <c r="L8" s="32"/>
    </row>
    <row r="9" spans="1:13" s="23" customFormat="1" x14ac:dyDescent="0.25">
      <c r="A9" s="120"/>
      <c r="B9" s="20">
        <v>2</v>
      </c>
      <c r="C9" s="54"/>
      <c r="D9" s="51"/>
      <c r="E9" s="21" t="str">
        <f>IF(D9&gt;0,C9*D9,"")</f>
        <v/>
      </c>
      <c r="F9" s="55"/>
      <c r="G9" s="35" t="str">
        <f>IF(F9&gt;0,E9*F9,"")</f>
        <v/>
      </c>
      <c r="H9" s="52"/>
      <c r="I9" s="21" t="str">
        <f>IF($H9="","",(VLOOKUP($H9,SoilWeight,2,FALSE)))</f>
        <v/>
      </c>
      <c r="J9" s="61" t="str">
        <f>IF(H9&gt;0,I9*G9/2000,"")</f>
        <v/>
      </c>
      <c r="K9" s="32"/>
      <c r="L9" s="32"/>
    </row>
    <row r="10" spans="1:13" s="23" customFormat="1" x14ac:dyDescent="0.25">
      <c r="A10" s="120"/>
      <c r="B10" s="20">
        <v>3</v>
      </c>
      <c r="C10" s="54"/>
      <c r="D10" s="51"/>
      <c r="E10" s="21" t="str">
        <f>IF(D10&gt;0,C10*D10,"")</f>
        <v/>
      </c>
      <c r="F10" s="55"/>
      <c r="G10" s="35" t="str">
        <f>IF(F10&gt;0,E10*F10,"")</f>
        <v/>
      </c>
      <c r="H10" s="52"/>
      <c r="I10" s="21" t="str">
        <f>IF($H10="","",(VLOOKUP($H10,SoilWeight,2,FALSE)))</f>
        <v/>
      </c>
      <c r="J10" s="61" t="str">
        <f>IF(H10&gt;0,I10*G10/2000,"")</f>
        <v/>
      </c>
      <c r="K10" s="32"/>
      <c r="L10" s="32"/>
    </row>
    <row r="11" spans="1:13" s="23" customFormat="1" x14ac:dyDescent="0.25">
      <c r="A11" s="36"/>
      <c r="B11" s="36"/>
      <c r="C11" s="36"/>
      <c r="D11" s="36"/>
      <c r="E11" s="151" t="s">
        <v>18</v>
      </c>
      <c r="F11" s="152"/>
      <c r="G11" s="152"/>
      <c r="H11" s="152"/>
      <c r="I11" s="153"/>
      <c r="J11" s="60" t="str">
        <f>IF(SUM(J8:J10)&gt;0,SUM(J8:J10),"")</f>
        <v/>
      </c>
      <c r="K11" s="32"/>
      <c r="L11" s="32"/>
    </row>
    <row r="12" spans="1:13" s="23" customFormat="1" x14ac:dyDescent="0.25">
      <c r="A12" s="36"/>
      <c r="B12" s="36"/>
      <c r="C12" s="36"/>
      <c r="D12" s="36"/>
      <c r="E12" s="56"/>
      <c r="F12" s="56"/>
      <c r="G12" s="56"/>
      <c r="H12" s="56"/>
      <c r="I12" s="56"/>
      <c r="J12" s="57"/>
      <c r="K12" s="32"/>
      <c r="L12" s="32"/>
    </row>
    <row r="13" spans="1:13" s="23" customFormat="1" ht="12" customHeight="1" x14ac:dyDescent="0.25">
      <c r="A13" s="150"/>
      <c r="B13" s="150"/>
      <c r="C13" s="150"/>
      <c r="D13" s="150"/>
      <c r="E13" s="150"/>
      <c r="F13" s="150"/>
      <c r="G13" s="150"/>
      <c r="H13" s="150"/>
      <c r="I13" s="150"/>
      <c r="J13" s="150"/>
      <c r="K13" s="32"/>
      <c r="L13" s="32"/>
    </row>
    <row r="14" spans="1:13" s="23" customFormat="1" ht="66" customHeight="1" x14ac:dyDescent="0.25">
      <c r="A14" s="33" t="s">
        <v>5</v>
      </c>
      <c r="B14" s="33" t="s">
        <v>16</v>
      </c>
      <c r="C14" s="33" t="s">
        <v>25</v>
      </c>
      <c r="D14" s="33" t="s">
        <v>26</v>
      </c>
      <c r="E14" s="33" t="s">
        <v>19</v>
      </c>
      <c r="F14" s="33" t="s">
        <v>80</v>
      </c>
      <c r="G14" s="33" t="s">
        <v>20</v>
      </c>
      <c r="H14" s="33" t="s">
        <v>8</v>
      </c>
      <c r="I14" s="33" t="s">
        <v>17</v>
      </c>
      <c r="J14" s="33" t="s">
        <v>10</v>
      </c>
      <c r="K14" s="34"/>
      <c r="L14" s="34"/>
    </row>
    <row r="15" spans="1:13" s="23" customFormat="1" x14ac:dyDescent="0.25">
      <c r="A15" s="120"/>
      <c r="B15" s="20">
        <v>1</v>
      </c>
      <c r="C15" s="54"/>
      <c r="D15" s="51"/>
      <c r="E15" s="21" t="str">
        <f>IF(D15&gt;0,C15*D15,"")</f>
        <v/>
      </c>
      <c r="F15" s="55"/>
      <c r="G15" s="35" t="str">
        <f>IF(F15&gt;0,E15*F15,"")</f>
        <v/>
      </c>
      <c r="H15" s="52"/>
      <c r="I15" s="21" t="str">
        <f>IF($H15="","",(VLOOKUP($H15,SoilWeight,2,FALSE)))</f>
        <v/>
      </c>
      <c r="J15" s="61" t="str">
        <f>IF(H15&gt;0,I15*G15/2000,"")</f>
        <v/>
      </c>
      <c r="K15" s="32"/>
      <c r="L15" s="32"/>
    </row>
    <row r="16" spans="1:13" s="23" customFormat="1" x14ac:dyDescent="0.25">
      <c r="A16" s="120"/>
      <c r="B16" s="20">
        <v>2</v>
      </c>
      <c r="C16" s="54"/>
      <c r="D16" s="51"/>
      <c r="E16" s="21" t="str">
        <f>IF(D16&gt;0,C16*D16,"")</f>
        <v/>
      </c>
      <c r="F16" s="55"/>
      <c r="G16" s="35" t="str">
        <f>IF(F16&gt;0,E16*F16,"")</f>
        <v/>
      </c>
      <c r="H16" s="52"/>
      <c r="I16" s="21" t="str">
        <f>IF($H16="","",(VLOOKUP($H16,SoilWeight,2,FALSE)))</f>
        <v/>
      </c>
      <c r="J16" s="61" t="str">
        <f>IF(H16&gt;0,I16*G16/2000,"")</f>
        <v/>
      </c>
      <c r="K16" s="32"/>
      <c r="L16" s="32"/>
    </row>
    <row r="17" spans="1:12" s="23" customFormat="1" x14ac:dyDescent="0.25">
      <c r="A17" s="120"/>
      <c r="B17" s="20">
        <v>3</v>
      </c>
      <c r="C17" s="54"/>
      <c r="D17" s="51"/>
      <c r="E17" s="21" t="str">
        <f>IF(D17&gt;0,C17*D17,"")</f>
        <v/>
      </c>
      <c r="F17" s="55"/>
      <c r="G17" s="35" t="str">
        <f>IF(F17&gt;0,E17*F17,"")</f>
        <v/>
      </c>
      <c r="H17" s="52"/>
      <c r="I17" s="21" t="str">
        <f>IF($H17="","",(VLOOKUP($H17,SoilWeight,2,FALSE)))</f>
        <v/>
      </c>
      <c r="J17" s="61" t="str">
        <f>IF(H17&gt;0,I17*G17/2000,"")</f>
        <v/>
      </c>
      <c r="K17" s="32"/>
      <c r="L17" s="32"/>
    </row>
    <row r="18" spans="1:12" s="23" customFormat="1" x14ac:dyDescent="0.25">
      <c r="A18" s="36"/>
      <c r="B18" s="36"/>
      <c r="C18" s="36"/>
      <c r="D18" s="36"/>
      <c r="E18" s="151" t="s">
        <v>18</v>
      </c>
      <c r="F18" s="152"/>
      <c r="G18" s="152"/>
      <c r="H18" s="152"/>
      <c r="I18" s="153"/>
      <c r="J18" s="60" t="str">
        <f>IF(SUM(J15:J17)&gt;0,SUM(J15:J17),"")</f>
        <v/>
      </c>
      <c r="K18" s="32"/>
      <c r="L18" s="32"/>
    </row>
    <row r="19" spans="1:12" s="23" customFormat="1" x14ac:dyDescent="0.25">
      <c r="A19" s="36"/>
      <c r="B19" s="36"/>
      <c r="C19" s="36"/>
      <c r="D19" s="36"/>
      <c r="E19" s="56"/>
      <c r="F19" s="56"/>
      <c r="G19" s="56"/>
      <c r="H19" s="56"/>
      <c r="I19" s="56"/>
      <c r="J19" s="57"/>
      <c r="K19" s="32"/>
      <c r="L19" s="32"/>
    </row>
    <row r="20" spans="1:12" s="23" customFormat="1" ht="12" customHeight="1" x14ac:dyDescent="0.25">
      <c r="A20" s="150"/>
      <c r="B20" s="150"/>
      <c r="C20" s="150"/>
      <c r="D20" s="150"/>
      <c r="E20" s="150"/>
      <c r="F20" s="150"/>
      <c r="G20" s="150"/>
      <c r="H20" s="150"/>
      <c r="I20" s="150"/>
      <c r="J20" s="150"/>
      <c r="K20" s="32"/>
      <c r="L20" s="32"/>
    </row>
    <row r="21" spans="1:12" s="23" customFormat="1" ht="66" customHeight="1" x14ac:dyDescent="0.25">
      <c r="A21" s="33" t="s">
        <v>5</v>
      </c>
      <c r="B21" s="33" t="s">
        <v>16</v>
      </c>
      <c r="C21" s="33" t="s">
        <v>25</v>
      </c>
      <c r="D21" s="33" t="s">
        <v>26</v>
      </c>
      <c r="E21" s="33" t="s">
        <v>19</v>
      </c>
      <c r="F21" s="33" t="s">
        <v>80</v>
      </c>
      <c r="G21" s="33" t="s">
        <v>20</v>
      </c>
      <c r="H21" s="33" t="s">
        <v>8</v>
      </c>
      <c r="I21" s="33" t="s">
        <v>17</v>
      </c>
      <c r="J21" s="33" t="s">
        <v>10</v>
      </c>
      <c r="K21" s="34"/>
      <c r="L21" s="34"/>
    </row>
    <row r="22" spans="1:12" s="23" customFormat="1" x14ac:dyDescent="0.25">
      <c r="A22" s="120"/>
      <c r="B22" s="20">
        <v>1</v>
      </c>
      <c r="C22" s="54"/>
      <c r="D22" s="51"/>
      <c r="E22" s="21" t="str">
        <f>IF(D22&gt;0,C22*D22,"")</f>
        <v/>
      </c>
      <c r="F22" s="55"/>
      <c r="G22" s="35" t="str">
        <f>IF(F22&gt;0,E22*F22,"")</f>
        <v/>
      </c>
      <c r="H22" s="52"/>
      <c r="I22" s="21" t="str">
        <f>IF($H22="","",(VLOOKUP($H22,SoilWeight,2,FALSE)))</f>
        <v/>
      </c>
      <c r="J22" s="61" t="str">
        <f>IF(H22&gt;0,I22*G22/2000,"")</f>
        <v/>
      </c>
      <c r="K22" s="32"/>
      <c r="L22" s="32"/>
    </row>
    <row r="23" spans="1:12" s="23" customFormat="1" x14ac:dyDescent="0.25">
      <c r="A23" s="120"/>
      <c r="B23" s="20">
        <v>2</v>
      </c>
      <c r="C23" s="54"/>
      <c r="D23" s="51"/>
      <c r="E23" s="21" t="str">
        <f>IF(D23&gt;0,C23*D23,"")</f>
        <v/>
      </c>
      <c r="F23" s="55"/>
      <c r="G23" s="35" t="str">
        <f>IF(F23&gt;0,E23*F23,"")</f>
        <v/>
      </c>
      <c r="H23" s="52"/>
      <c r="I23" s="21" t="str">
        <f>IF($H23="","",(VLOOKUP($H23,SoilWeight,2,FALSE)))</f>
        <v/>
      </c>
      <c r="J23" s="61" t="str">
        <f>IF(H23&gt;0,I23*G23/2000,"")</f>
        <v/>
      </c>
      <c r="K23" s="32"/>
      <c r="L23" s="32"/>
    </row>
    <row r="24" spans="1:12" s="23" customFormat="1" x14ac:dyDescent="0.25">
      <c r="A24" s="120"/>
      <c r="B24" s="20">
        <v>3</v>
      </c>
      <c r="C24" s="54"/>
      <c r="D24" s="51"/>
      <c r="E24" s="21" t="str">
        <f>IF(D24&gt;0,C24*D24,"")</f>
        <v/>
      </c>
      <c r="F24" s="55"/>
      <c r="G24" s="35" t="str">
        <f>IF(F24&gt;0,E24*F24,"")</f>
        <v/>
      </c>
      <c r="H24" s="52"/>
      <c r="I24" s="21" t="str">
        <f>IF($H24="","",(VLOOKUP($H24,SoilWeight,2,FALSE)))</f>
        <v/>
      </c>
      <c r="J24" s="61" t="str">
        <f>IF(H24&gt;0,I24*G24/2000,"")</f>
        <v/>
      </c>
      <c r="K24" s="32"/>
      <c r="L24" s="32"/>
    </row>
    <row r="25" spans="1:12" s="23" customFormat="1" x14ac:dyDescent="0.25">
      <c r="A25" s="36"/>
      <c r="B25" s="36"/>
      <c r="C25" s="36"/>
      <c r="D25" s="36"/>
      <c r="E25" s="151" t="s">
        <v>18</v>
      </c>
      <c r="F25" s="152"/>
      <c r="G25" s="152"/>
      <c r="H25" s="152"/>
      <c r="I25" s="153"/>
      <c r="J25" s="60" t="str">
        <f>IF(SUM(J22:J24)&gt;0,SUM(J22:J24),"")</f>
        <v/>
      </c>
      <c r="K25" s="32"/>
      <c r="L25" s="32"/>
    </row>
    <row r="26" spans="1:12" s="23" customFormat="1" ht="12.75" customHeight="1" thickBot="1" x14ac:dyDescent="0.3">
      <c r="A26" s="150"/>
      <c r="B26" s="150"/>
      <c r="C26" s="150"/>
      <c r="D26" s="150"/>
      <c r="E26" s="150"/>
      <c r="F26" s="150"/>
      <c r="G26" s="150"/>
      <c r="H26" s="150"/>
      <c r="I26" s="150"/>
      <c r="J26" s="150"/>
      <c r="K26" s="32"/>
      <c r="L26" s="32"/>
    </row>
    <row r="27" spans="1:12" s="23" customFormat="1" ht="12.75" customHeight="1" x14ac:dyDescent="0.25">
      <c r="A27" s="45"/>
      <c r="B27" s="45"/>
      <c r="C27" s="45"/>
      <c r="D27" s="45"/>
      <c r="E27" s="154" t="s">
        <v>18</v>
      </c>
      <c r="F27" s="155"/>
      <c r="G27" s="155"/>
      <c r="H27" s="155"/>
      <c r="I27" s="155"/>
      <c r="J27" s="158" t="str">
        <f>IF((SUM(J25,J18,J11))&gt;0,SUM(J25,J18,J11),"")</f>
        <v/>
      </c>
      <c r="K27" s="32"/>
      <c r="L27" s="32"/>
    </row>
    <row r="28" spans="1:12" s="23" customFormat="1" ht="12.75" customHeight="1" thickBot="1" x14ac:dyDescent="0.3">
      <c r="A28" s="45"/>
      <c r="B28" s="45"/>
      <c r="C28" s="45"/>
      <c r="D28" s="45"/>
      <c r="E28" s="156"/>
      <c r="F28" s="157"/>
      <c r="G28" s="157"/>
      <c r="H28" s="157"/>
      <c r="I28" s="157"/>
      <c r="J28" s="159"/>
      <c r="K28" s="32"/>
      <c r="L28" s="32"/>
    </row>
    <row r="29" spans="1:12" x14ac:dyDescent="0.25">
      <c r="A29" s="149" t="s">
        <v>157</v>
      </c>
      <c r="B29" s="79"/>
      <c r="C29" s="79"/>
      <c r="D29" s="79"/>
      <c r="E29" s="79"/>
      <c r="F29" s="79"/>
      <c r="G29" s="79"/>
      <c r="H29" s="79"/>
      <c r="I29" s="79"/>
      <c r="J29" s="79"/>
      <c r="K29" s="1"/>
      <c r="L29" s="1"/>
    </row>
    <row r="30" spans="1:12" s="23" customFormat="1" ht="6.75" customHeight="1" x14ac:dyDescent="0.25">
      <c r="A30" s="165"/>
      <c r="B30" s="165"/>
      <c r="C30" s="165"/>
      <c r="D30" s="165"/>
      <c r="E30" s="165"/>
      <c r="F30" s="165"/>
      <c r="G30" s="165"/>
      <c r="H30" s="165"/>
      <c r="I30" s="165"/>
      <c r="J30" s="165"/>
      <c r="K30" s="32"/>
      <c r="L30" s="32"/>
    </row>
    <row r="31" spans="1:12" ht="15.75" customHeight="1" x14ac:dyDescent="0.25">
      <c r="A31" s="125" t="s">
        <v>51</v>
      </c>
      <c r="B31" s="125"/>
      <c r="C31" s="125"/>
      <c r="D31" s="125"/>
      <c r="E31" s="125"/>
      <c r="F31" s="125"/>
      <c r="G31" s="125"/>
      <c r="H31" s="125"/>
      <c r="I31" s="125"/>
      <c r="J31" s="125"/>
      <c r="K31" s="1"/>
      <c r="L31" s="1"/>
    </row>
    <row r="32" spans="1:12" ht="7.5" customHeight="1" x14ac:dyDescent="0.25"/>
    <row r="33" spans="1:12" ht="13.5" customHeight="1" thickBot="1" x14ac:dyDescent="0.3">
      <c r="A33" s="92" t="s">
        <v>85</v>
      </c>
      <c r="B33" s="92"/>
      <c r="C33" s="92"/>
      <c r="D33" s="92"/>
      <c r="E33" s="92"/>
      <c r="F33" s="92"/>
      <c r="G33" s="92"/>
      <c r="H33" s="167" t="s">
        <v>105</v>
      </c>
      <c r="I33" s="167"/>
      <c r="J33" s="167"/>
      <c r="L33" s="43"/>
    </row>
    <row r="34" spans="1:12" x14ac:dyDescent="0.25">
      <c r="A34" s="166">
        <v>2000</v>
      </c>
      <c r="B34" s="166"/>
      <c r="C34" s="166"/>
      <c r="D34" s="166"/>
      <c r="E34" s="166"/>
      <c r="F34" s="166"/>
      <c r="G34" s="166"/>
      <c r="H34" s="167"/>
      <c r="I34" s="167"/>
      <c r="J34" s="167"/>
      <c r="K34" s="43"/>
      <c r="L34" s="43"/>
    </row>
    <row r="37" spans="1:12" ht="14.4" x14ac:dyDescent="0.25">
      <c r="B37" s="75"/>
    </row>
  </sheetData>
  <sheetProtection password="CB73" sheet="1" objects="1" scenarios="1" selectLockedCells="1"/>
  <mergeCells count="27">
    <mergeCell ref="A30:J30"/>
    <mergeCell ref="A33:G33"/>
    <mergeCell ref="A34:G34"/>
    <mergeCell ref="H33:J34"/>
    <mergeCell ref="A31:J31"/>
    <mergeCell ref="A1:J1"/>
    <mergeCell ref="G3:H3"/>
    <mergeCell ref="G4:H4"/>
    <mergeCell ref="A15:A17"/>
    <mergeCell ref="E11:I11"/>
    <mergeCell ref="A8:A10"/>
    <mergeCell ref="A3:B3"/>
    <mergeCell ref="A4:B4"/>
    <mergeCell ref="C3:F3"/>
    <mergeCell ref="C4:F4"/>
    <mergeCell ref="A6:J6"/>
    <mergeCell ref="I3:J3"/>
    <mergeCell ref="I4:J4"/>
    <mergeCell ref="A29:J29"/>
    <mergeCell ref="A22:A24"/>
    <mergeCell ref="A13:J13"/>
    <mergeCell ref="A20:J20"/>
    <mergeCell ref="A26:J26"/>
    <mergeCell ref="E18:I18"/>
    <mergeCell ref="E25:I25"/>
    <mergeCell ref="E27:I28"/>
    <mergeCell ref="J27:J28"/>
  </mergeCells>
  <phoneticPr fontId="1" type="noConversion"/>
  <dataValidations count="2">
    <dataValidation type="list" allowBlank="1" showInputMessage="1" showErrorMessage="1" sqref="H22:H24 H8:H10 H15:H17" xr:uid="{00000000-0002-0000-0300-000000000000}">
      <formula1>Soil</formula1>
    </dataValidation>
    <dataValidation type="list" allowBlank="1" showInputMessage="1" showErrorMessage="1" sqref="I3:J3" xr:uid="{00000000-0002-0000-0300-000001000000}">
      <formula1>Employee</formula1>
    </dataValidation>
  </dataValidations>
  <pageMargins left="0.75" right="0.75" top="0.75" bottom="0.5" header="0.5" footer="0.5"/>
  <pageSetup orientation="landscape" r:id="rId1"/>
  <headerFooter alignWithMargins="0">
    <oddFooter>&amp;L&amp;8VT NRCS Streambank Erosion Estimator (June 2006)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ClearStreambank">
                <anchor moveWithCells="1" sizeWithCells="1">
                  <from>
                    <xdr:col>8</xdr:col>
                    <xdr:colOff>640080</xdr:colOff>
                    <xdr:row>0</xdr:row>
                    <xdr:rowOff>30480</xdr:rowOff>
                  </from>
                  <to>
                    <xdr:col>9</xdr:col>
                    <xdr:colOff>822960</xdr:colOff>
                    <xdr:row>1</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R24"/>
  <sheetViews>
    <sheetView workbookViewId="0">
      <selection sqref="A1:B15"/>
    </sheetView>
  </sheetViews>
  <sheetFormatPr defaultRowHeight="13.2" x14ac:dyDescent="0.25"/>
  <cols>
    <col min="1" max="1" width="26.33203125" customWidth="1"/>
    <col min="2" max="2" width="14" customWidth="1"/>
    <col min="5" max="5" width="26.44140625" customWidth="1"/>
    <col min="6" max="6" width="13.44140625" customWidth="1"/>
    <col min="9" max="10" width="15.44140625" customWidth="1"/>
    <col min="11" max="11" width="8.88671875" style="1"/>
  </cols>
  <sheetData>
    <row r="1" spans="1:18" ht="42" thickBot="1" x14ac:dyDescent="0.45">
      <c r="A1" s="19" t="s">
        <v>11</v>
      </c>
      <c r="B1" s="18" t="s">
        <v>152</v>
      </c>
      <c r="E1" s="169" t="s">
        <v>147</v>
      </c>
      <c r="F1" s="169"/>
      <c r="G1" s="169"/>
      <c r="H1" s="169"/>
      <c r="I1" s="169"/>
      <c r="J1" s="169"/>
      <c r="K1" s="74" t="s">
        <v>155</v>
      </c>
      <c r="L1" s="49"/>
    </row>
    <row r="2" spans="1:18" ht="26.25" customHeight="1" thickBot="1" x14ac:dyDescent="0.3">
      <c r="A2" s="68" t="s">
        <v>94</v>
      </c>
      <c r="B2" s="69">
        <v>80</v>
      </c>
      <c r="E2" s="62" t="s">
        <v>106</v>
      </c>
      <c r="F2" s="63" t="s">
        <v>107</v>
      </c>
      <c r="I2" s="49" t="s">
        <v>150</v>
      </c>
      <c r="J2" s="64" t="s">
        <v>153</v>
      </c>
      <c r="K2" s="71"/>
      <c r="L2" s="70" t="s">
        <v>148</v>
      </c>
    </row>
    <row r="3" spans="1:18" ht="14.4" thickTop="1" thickBot="1" x14ac:dyDescent="0.3">
      <c r="A3" s="68" t="s">
        <v>128</v>
      </c>
      <c r="B3" s="69">
        <v>95</v>
      </c>
      <c r="E3" s="65" t="s">
        <v>108</v>
      </c>
      <c r="F3" s="66" t="s">
        <v>109</v>
      </c>
      <c r="G3">
        <v>1.7</v>
      </c>
      <c r="H3">
        <v>1.85</v>
      </c>
      <c r="I3" s="67">
        <f t="shared" ref="I3:I23" si="0">(AVERAGE(G3:H3))*62.42796</f>
        <v>110.80962899999999</v>
      </c>
      <c r="J3">
        <v>110</v>
      </c>
      <c r="L3" s="168" t="s">
        <v>149</v>
      </c>
      <c r="M3" s="168"/>
      <c r="N3" s="168"/>
      <c r="O3" s="168"/>
      <c r="P3" s="168"/>
      <c r="Q3" s="168"/>
      <c r="R3" s="168"/>
    </row>
    <row r="4" spans="1:18" ht="13.8" thickBot="1" x14ac:dyDescent="0.3">
      <c r="A4" s="68" t="s">
        <v>15</v>
      </c>
      <c r="B4" s="69">
        <v>110</v>
      </c>
      <c r="E4" s="62" t="s">
        <v>142</v>
      </c>
      <c r="F4" s="63" t="s">
        <v>143</v>
      </c>
      <c r="G4">
        <v>1.3</v>
      </c>
      <c r="H4">
        <v>1.6</v>
      </c>
      <c r="I4" s="67">
        <f t="shared" si="0"/>
        <v>90.520542000000006</v>
      </c>
      <c r="J4" s="41">
        <v>90</v>
      </c>
      <c r="L4" s="168"/>
      <c r="M4" s="168"/>
      <c r="N4" s="168"/>
      <c r="O4" s="168"/>
      <c r="P4" s="168"/>
      <c r="Q4" s="168"/>
      <c r="R4" s="168"/>
    </row>
    <row r="5" spans="1:18" ht="13.8" thickBot="1" x14ac:dyDescent="0.3">
      <c r="A5" s="68" t="s">
        <v>96</v>
      </c>
      <c r="B5" s="69">
        <v>95</v>
      </c>
      <c r="E5" s="62" t="s">
        <v>144</v>
      </c>
      <c r="F5" s="63" t="s">
        <v>145</v>
      </c>
      <c r="G5">
        <v>1.25</v>
      </c>
      <c r="H5">
        <v>1.4</v>
      </c>
      <c r="I5" s="67">
        <f t="shared" si="0"/>
        <v>82.717046999999994</v>
      </c>
      <c r="J5">
        <v>85</v>
      </c>
      <c r="K5" s="73" t="s">
        <v>154</v>
      </c>
      <c r="L5" s="168"/>
      <c r="M5" s="168"/>
      <c r="N5" s="168"/>
      <c r="O5" s="168"/>
      <c r="P5" s="168"/>
      <c r="Q5" s="168"/>
      <c r="R5" s="168"/>
    </row>
    <row r="6" spans="1:18" ht="13.8" thickBot="1" x14ac:dyDescent="0.3">
      <c r="A6" s="68" t="s">
        <v>113</v>
      </c>
      <c r="B6" s="69">
        <v>100</v>
      </c>
      <c r="E6" s="62" t="s">
        <v>135</v>
      </c>
      <c r="F6" s="63" t="s">
        <v>134</v>
      </c>
      <c r="G6">
        <v>1.45</v>
      </c>
      <c r="H6">
        <v>1.7</v>
      </c>
      <c r="I6" s="67">
        <f t="shared" si="0"/>
        <v>98.32403699999999</v>
      </c>
      <c r="J6">
        <v>95</v>
      </c>
      <c r="K6" s="73" t="s">
        <v>154</v>
      </c>
      <c r="L6" s="168"/>
      <c r="M6" s="168"/>
      <c r="N6" s="168"/>
      <c r="O6" s="168"/>
      <c r="P6" s="168"/>
      <c r="Q6" s="168"/>
      <c r="R6" s="168"/>
    </row>
    <row r="7" spans="1:18" ht="13.8" thickBot="1" x14ac:dyDescent="0.3">
      <c r="A7" s="68" t="s">
        <v>130</v>
      </c>
      <c r="B7" s="69">
        <v>22</v>
      </c>
      <c r="E7" s="62" t="s">
        <v>124</v>
      </c>
      <c r="F7" s="63" t="s">
        <v>116</v>
      </c>
      <c r="G7">
        <v>1.55</v>
      </c>
      <c r="H7">
        <v>1.7</v>
      </c>
      <c r="I7" s="67">
        <f t="shared" si="0"/>
        <v>101.445435</v>
      </c>
      <c r="J7">
        <v>100</v>
      </c>
      <c r="L7" s="168"/>
      <c r="M7" s="168"/>
      <c r="N7" s="168"/>
      <c r="O7" s="168"/>
      <c r="P7" s="168"/>
      <c r="Q7" s="168"/>
      <c r="R7" s="168"/>
    </row>
    <row r="8" spans="1:18" ht="13.8" thickBot="1" x14ac:dyDescent="0.3">
      <c r="A8" s="68" t="s">
        <v>7</v>
      </c>
      <c r="B8" s="69">
        <v>105</v>
      </c>
      <c r="E8" s="62" t="s">
        <v>112</v>
      </c>
      <c r="F8" s="63" t="s">
        <v>111</v>
      </c>
      <c r="G8">
        <v>1.6</v>
      </c>
      <c r="H8">
        <v>1.75</v>
      </c>
      <c r="I8" s="67">
        <f t="shared" si="0"/>
        <v>104.566833</v>
      </c>
      <c r="J8">
        <v>105</v>
      </c>
    </row>
    <row r="9" spans="1:18" ht="13.8" thickBot="1" x14ac:dyDescent="0.3">
      <c r="A9" s="68" t="s">
        <v>151</v>
      </c>
      <c r="B9" s="69">
        <v>85</v>
      </c>
      <c r="E9" s="62" t="s">
        <v>129</v>
      </c>
      <c r="F9" s="63" t="s">
        <v>127</v>
      </c>
      <c r="G9">
        <v>1.5</v>
      </c>
      <c r="H9">
        <v>1.7</v>
      </c>
      <c r="I9" s="67">
        <f t="shared" si="0"/>
        <v>99.884736000000004</v>
      </c>
      <c r="J9">
        <v>100</v>
      </c>
    </row>
    <row r="10" spans="1:18" ht="13.8" thickBot="1" x14ac:dyDescent="0.3">
      <c r="A10" s="68" t="s">
        <v>118</v>
      </c>
      <c r="B10" s="69">
        <v>100</v>
      </c>
      <c r="E10" s="62" t="s">
        <v>137</v>
      </c>
      <c r="F10" s="63" t="s">
        <v>138</v>
      </c>
      <c r="G10">
        <v>1.5</v>
      </c>
      <c r="H10">
        <v>1.55</v>
      </c>
      <c r="I10" s="67">
        <f t="shared" si="0"/>
        <v>95.202638999999991</v>
      </c>
      <c r="J10">
        <v>95</v>
      </c>
      <c r="K10" s="73" t="s">
        <v>154</v>
      </c>
    </row>
    <row r="11" spans="1:18" ht="13.8" thickBot="1" x14ac:dyDescent="0.3">
      <c r="A11" s="68" t="s">
        <v>6</v>
      </c>
      <c r="B11" s="69">
        <v>100</v>
      </c>
      <c r="E11" s="62" t="s">
        <v>114</v>
      </c>
      <c r="F11" s="63" t="s">
        <v>111</v>
      </c>
      <c r="G11">
        <v>1.6</v>
      </c>
      <c r="H11">
        <v>1.75</v>
      </c>
      <c r="I11" s="67">
        <f t="shared" si="0"/>
        <v>104.566833</v>
      </c>
      <c r="J11">
        <v>105</v>
      </c>
    </row>
    <row r="12" spans="1:18" ht="13.8" thickBot="1" x14ac:dyDescent="0.3">
      <c r="A12" s="68" t="s">
        <v>95</v>
      </c>
      <c r="B12" s="69">
        <v>95</v>
      </c>
      <c r="E12" s="62" t="s">
        <v>119</v>
      </c>
      <c r="F12" s="63" t="s">
        <v>116</v>
      </c>
      <c r="G12">
        <v>1.55</v>
      </c>
      <c r="H12">
        <v>1.7</v>
      </c>
      <c r="I12" s="67">
        <f t="shared" si="0"/>
        <v>101.445435</v>
      </c>
      <c r="J12">
        <v>100</v>
      </c>
    </row>
    <row r="13" spans="1:18" ht="13.8" thickBot="1" x14ac:dyDescent="0.3">
      <c r="A13" s="68" t="s">
        <v>120</v>
      </c>
      <c r="B13" s="69">
        <v>95</v>
      </c>
      <c r="E13" s="62" t="s">
        <v>117</v>
      </c>
      <c r="F13" s="63" t="s">
        <v>116</v>
      </c>
      <c r="G13">
        <v>1.55</v>
      </c>
      <c r="H13">
        <v>1.7</v>
      </c>
      <c r="I13" s="67">
        <f t="shared" si="0"/>
        <v>101.445435</v>
      </c>
      <c r="J13">
        <v>100</v>
      </c>
      <c r="K13" s="73" t="s">
        <v>154</v>
      </c>
    </row>
    <row r="14" spans="1:18" ht="13.8" thickBot="1" x14ac:dyDescent="0.3">
      <c r="A14" s="68" t="s">
        <v>125</v>
      </c>
      <c r="B14" s="69">
        <v>85</v>
      </c>
      <c r="E14" s="62" t="s">
        <v>121</v>
      </c>
      <c r="F14" s="63" t="s">
        <v>122</v>
      </c>
      <c r="G14">
        <v>1.55</v>
      </c>
      <c r="H14">
        <v>1.65</v>
      </c>
      <c r="I14" s="67">
        <f t="shared" si="0"/>
        <v>99.884736000000004</v>
      </c>
      <c r="J14">
        <v>100</v>
      </c>
    </row>
    <row r="15" spans="1:18" ht="13.8" thickBot="1" x14ac:dyDescent="0.3">
      <c r="A15" s="68" t="s">
        <v>123</v>
      </c>
      <c r="B15" s="69">
        <v>95</v>
      </c>
      <c r="E15" s="62" t="s">
        <v>110</v>
      </c>
      <c r="F15" s="63" t="s">
        <v>111</v>
      </c>
      <c r="G15">
        <v>1.6</v>
      </c>
      <c r="H15">
        <v>1.75</v>
      </c>
      <c r="I15" s="67">
        <f t="shared" si="0"/>
        <v>104.566833</v>
      </c>
      <c r="J15">
        <v>105</v>
      </c>
      <c r="K15" s="73" t="s">
        <v>154</v>
      </c>
    </row>
    <row r="16" spans="1:18" ht="13.8" thickBot="1" x14ac:dyDescent="0.3">
      <c r="E16" s="62" t="s">
        <v>133</v>
      </c>
      <c r="F16" s="63" t="s">
        <v>134</v>
      </c>
      <c r="G16">
        <v>1.45</v>
      </c>
      <c r="H16">
        <v>1.7</v>
      </c>
      <c r="I16" s="67">
        <f t="shared" si="0"/>
        <v>98.32403699999999</v>
      </c>
      <c r="J16">
        <v>100</v>
      </c>
      <c r="K16" s="73" t="s">
        <v>154</v>
      </c>
    </row>
    <row r="17" spans="5:11" ht="14.4" thickTop="1" thickBot="1" x14ac:dyDescent="0.3">
      <c r="E17" s="62" t="s">
        <v>141</v>
      </c>
      <c r="F17" s="63" t="s">
        <v>140</v>
      </c>
      <c r="G17">
        <v>1.45</v>
      </c>
      <c r="H17">
        <v>1.6</v>
      </c>
      <c r="I17" s="67">
        <f t="shared" si="0"/>
        <v>95.202638999999991</v>
      </c>
      <c r="J17">
        <v>95</v>
      </c>
      <c r="K17" s="73" t="s">
        <v>154</v>
      </c>
    </row>
    <row r="18" spans="5:11" ht="27.6" thickTop="1" thickBot="1" x14ac:dyDescent="0.3">
      <c r="E18" s="62" t="s">
        <v>146</v>
      </c>
      <c r="F18" s="63" t="s">
        <v>145</v>
      </c>
      <c r="G18">
        <v>1.25</v>
      </c>
      <c r="H18">
        <v>1.4</v>
      </c>
      <c r="I18" s="67">
        <f t="shared" si="0"/>
        <v>82.717046999999994</v>
      </c>
      <c r="J18">
        <v>85</v>
      </c>
      <c r="K18" s="73" t="s">
        <v>154</v>
      </c>
    </row>
    <row r="19" spans="5:11" ht="14.4" thickTop="1" thickBot="1" x14ac:dyDescent="0.3">
      <c r="E19" s="62" t="s">
        <v>136</v>
      </c>
      <c r="F19" s="63" t="s">
        <v>134</v>
      </c>
      <c r="G19">
        <v>1.45</v>
      </c>
      <c r="H19">
        <v>1.7</v>
      </c>
      <c r="I19" s="67">
        <f t="shared" si="0"/>
        <v>98.32403699999999</v>
      </c>
      <c r="J19">
        <v>95</v>
      </c>
      <c r="K19" s="73" t="s">
        <v>154</v>
      </c>
    </row>
    <row r="20" spans="5:11" ht="14.4" thickTop="1" thickBot="1" x14ac:dyDescent="0.3">
      <c r="E20" s="62" t="s">
        <v>139</v>
      </c>
      <c r="F20" s="63" t="s">
        <v>140</v>
      </c>
      <c r="G20">
        <v>1.45</v>
      </c>
      <c r="H20">
        <v>1.6</v>
      </c>
      <c r="I20" s="67">
        <f t="shared" si="0"/>
        <v>95.202638999999991</v>
      </c>
      <c r="J20">
        <v>95</v>
      </c>
      <c r="K20" s="73" t="s">
        <v>154</v>
      </c>
    </row>
    <row r="21" spans="5:11" ht="14.4" thickTop="1" thickBot="1" x14ac:dyDescent="0.3">
      <c r="E21" s="62" t="s">
        <v>126</v>
      </c>
      <c r="F21" s="63" t="s">
        <v>127</v>
      </c>
      <c r="G21">
        <v>1.5</v>
      </c>
      <c r="H21">
        <v>1.7</v>
      </c>
      <c r="I21" s="67">
        <f t="shared" si="0"/>
        <v>99.884736000000004</v>
      </c>
      <c r="J21">
        <v>100</v>
      </c>
      <c r="K21" s="73" t="s">
        <v>154</v>
      </c>
    </row>
    <row r="22" spans="5:11" ht="14.4" thickTop="1" thickBot="1" x14ac:dyDescent="0.3">
      <c r="E22" s="62" t="s">
        <v>115</v>
      </c>
      <c r="F22" s="63" t="s">
        <v>116</v>
      </c>
      <c r="G22">
        <v>1.55</v>
      </c>
      <c r="H22">
        <v>1.7</v>
      </c>
      <c r="I22" s="67">
        <f t="shared" si="0"/>
        <v>101.445435</v>
      </c>
      <c r="J22">
        <v>100</v>
      </c>
    </row>
    <row r="23" spans="5:11" ht="14.4" thickTop="1" thickBot="1" x14ac:dyDescent="0.3">
      <c r="E23" s="62" t="s">
        <v>131</v>
      </c>
      <c r="F23" s="63" t="s">
        <v>132</v>
      </c>
      <c r="G23">
        <v>1.5</v>
      </c>
      <c r="H23">
        <v>1.65</v>
      </c>
      <c r="I23" s="67">
        <f t="shared" si="0"/>
        <v>98.32403699999999</v>
      </c>
      <c r="J23">
        <v>100</v>
      </c>
    </row>
    <row r="24" spans="5:11" ht="13.8" thickTop="1" x14ac:dyDescent="0.25"/>
  </sheetData>
  <sheetProtection algorithmName="SHA-512" hashValue="CwqW8yYEA7Kj+BNRTX+0t+9kanhLYtKMcC+yD3p8gg4Tx5Bp+JgrRJLDO8d/kd+HIIdX57E3A23FCr3nx5OBKQ==" saltValue="1+/XuMfHN1q+AnzGlvekXQ==" spinCount="100000" sheet="1" objects="1" scenarios="1"/>
  <sortState xmlns:xlrd2="http://schemas.microsoft.com/office/spreadsheetml/2017/richdata2" ref="A2:B15">
    <sortCondition ref="A2"/>
  </sortState>
  <mergeCells count="2">
    <mergeCell ref="L3:R7"/>
    <mergeCell ref="E1:J1"/>
  </mergeCells>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ReadMe</vt:lpstr>
      <vt:lpstr>Ephemeral_Gully</vt:lpstr>
      <vt:lpstr>Gully</vt:lpstr>
      <vt:lpstr>Streambank</vt:lpstr>
      <vt:lpstr>Lookup</vt:lpstr>
      <vt:lpstr>ReadMe!Print_Area</vt:lpstr>
      <vt:lpstr>Soil</vt:lpstr>
      <vt:lpstr>SoilWeight</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Scott - NRCS, Madison, WI</dc:creator>
  <cp:lastModifiedBy>Albracht, Jerad N</cp:lastModifiedBy>
  <cp:lastPrinted>2015-06-30T11:17:50Z</cp:lastPrinted>
  <dcterms:created xsi:type="dcterms:W3CDTF">2006-06-14T18:25:50Z</dcterms:created>
  <dcterms:modified xsi:type="dcterms:W3CDTF">2020-11-18T14:54:06Z</dcterms:modified>
</cp:coreProperties>
</file>