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S:\Lab Cert\Resources &amp; Training\Resources\Bench Sheets\"/>
    </mc:Choice>
  </mc:AlternateContent>
  <xr:revisionPtr revIDLastSave="0" documentId="13_ncr:1_{771EF893-8A58-4E6A-A8D8-0FBDE4323202}" xr6:coauthVersionLast="47" xr6:coauthVersionMax="47" xr10:uidLastSave="{00000000-0000-0000-0000-000000000000}"/>
  <bookViews>
    <workbookView xWindow="-110" yWindow="-110" windowWidth="19420" windowHeight="11620" tabRatio="760" xr2:uid="{00000000-000D-0000-FFFF-FFFF00000000}"/>
  </bookViews>
  <sheets>
    <sheet name="Benchsheet" sheetId="4" r:id="rId1"/>
    <sheet name="Standards Prep" sheetId="5" r:id="rId2"/>
    <sheet name="Rev Record" sheetId="7" r:id="rId3"/>
  </sheets>
  <definedNames>
    <definedName name="_xlnm.Print_Area" localSheetId="0">Benchsheet!$A$1:$M$61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4" l="1"/>
  <c r="J56" i="4"/>
  <c r="J54" i="4"/>
  <c r="J52" i="4"/>
  <c r="J50" i="4"/>
  <c r="J48" i="4"/>
  <c r="J46" i="4"/>
  <c r="J44" i="4"/>
  <c r="J42" i="4"/>
  <c r="J41" i="4"/>
  <c r="J40" i="4"/>
  <c r="H35" i="4"/>
  <c r="J18" i="4" l="1"/>
  <c r="J17" i="4"/>
  <c r="K17" i="4" s="1"/>
  <c r="J19" i="4"/>
  <c r="L19" i="4" l="1"/>
  <c r="K20" i="4" s="1"/>
  <c r="G39" i="4"/>
  <c r="G45" i="4"/>
  <c r="G37" i="4"/>
  <c r="G53" i="4"/>
  <c r="G33" i="4"/>
  <c r="G59" i="4"/>
  <c r="G51" i="4"/>
  <c r="G43" i="4"/>
  <c r="G35" i="4"/>
  <c r="G57" i="4"/>
  <c r="G49" i="4"/>
  <c r="G41" i="4"/>
  <c r="G55" i="4"/>
  <c r="G47" i="4"/>
  <c r="G30" i="4"/>
  <c r="G31" i="4"/>
  <c r="G32" i="4"/>
  <c r="J51" i="4" l="1"/>
  <c r="J43" i="4"/>
  <c r="J45" i="4"/>
  <c r="J47" i="4"/>
  <c r="J49" i="4"/>
  <c r="J53" i="4"/>
  <c r="J55" i="4"/>
  <c r="J57" i="4"/>
  <c r="J39" i="4"/>
  <c r="D8" i="5" l="1"/>
  <c r="E8" i="5" s="1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7" i="5"/>
  <c r="E7" i="5" s="1"/>
  <c r="E39" i="4" l="1"/>
  <c r="E41" i="4"/>
  <c r="E43" i="4"/>
  <c r="H43" i="4" s="1"/>
  <c r="E45" i="4"/>
  <c r="H45" i="4" s="1"/>
  <c r="E47" i="4"/>
  <c r="H47" i="4" s="1"/>
  <c r="E49" i="4"/>
  <c r="H49" i="4" s="1"/>
  <c r="E51" i="4"/>
  <c r="E53" i="4"/>
  <c r="H53" i="4" s="1"/>
  <c r="E55" i="4"/>
  <c r="E57" i="4"/>
  <c r="H57" i="4" s="1"/>
  <c r="E59" i="4"/>
  <c r="H59" i="4" s="1"/>
  <c r="H41" i="4" l="1"/>
  <c r="H55" i="4"/>
  <c r="H51" i="4"/>
  <c r="H39" i="4"/>
  <c r="L37" i="4" s="1"/>
  <c r="I32" i="4"/>
  <c r="I31" i="4"/>
  <c r="I30" i="4"/>
  <c r="G29" i="4"/>
  <c r="I29" i="4"/>
  <c r="I25" i="4" l="1"/>
  <c r="G24" i="4"/>
  <c r="G25" i="4"/>
  <c r="L25" i="4" s="1"/>
  <c r="G26" i="4"/>
  <c r="G27" i="4"/>
  <c r="G28" i="4"/>
  <c r="I26" i="4"/>
  <c r="I27" i="4"/>
  <c r="I28" i="4"/>
  <c r="E35" i="4" l="1"/>
  <c r="E37" i="4"/>
  <c r="H37" i="4" s="1"/>
  <c r="E33" i="4"/>
  <c r="H33" i="4" s="1"/>
  <c r="L33" i="4" l="1"/>
  <c r="L59" i="4"/>
  <c r="L60" i="4" s="1"/>
  <c r="L31" i="4" l="1"/>
  <c r="L32" i="4"/>
  <c r="L27" i="4" l="1"/>
  <c r="L28" i="4"/>
  <c r="L26" i="4"/>
  <c r="L29" i="4"/>
  <c r="L30" i="4"/>
  <c r="L35" i="4" l="1"/>
  <c r="L34" i="4" l="1"/>
  <c r="L36" i="4"/>
</calcChain>
</file>

<file path=xl/sharedStrings.xml><?xml version="1.0" encoding="utf-8"?>
<sst xmlns="http://schemas.openxmlformats.org/spreadsheetml/2006/main" count="83" uniqueCount="73">
  <si>
    <t>Absorbance</t>
  </si>
  <si>
    <t>Sample</t>
  </si>
  <si>
    <t>Slope=</t>
  </si>
  <si>
    <t>LOD=</t>
  </si>
  <si>
    <t>Quality Control</t>
  </si>
  <si>
    <t>Standard 1</t>
  </si>
  <si>
    <t>Standard 2</t>
  </si>
  <si>
    <t>Standard 3</t>
  </si>
  <si>
    <t>Criteria: 90-110%</t>
  </si>
  <si>
    <t>Standard 4</t>
  </si>
  <si>
    <t>Standard 5</t>
  </si>
  <si>
    <t>Standard 6</t>
  </si>
  <si>
    <t>Method Blank</t>
  </si>
  <si>
    <t>Criteria</t>
  </si>
  <si>
    <t>Calibration Blank</t>
  </si>
  <si>
    <t>Standard 8</t>
  </si>
  <si>
    <t>Lot #</t>
  </si>
  <si>
    <t>Vendor</t>
  </si>
  <si>
    <t>Correlation (r)=</t>
  </si>
  <si>
    <t>Standard 7</t>
  </si>
  <si>
    <t>ICV</t>
  </si>
  <si>
    <t>LCS/CCV</t>
  </si>
  <si>
    <t>Sample Vol. (mLs)</t>
  </si>
  <si>
    <t>Sample + DI Vol. (mLs)</t>
  </si>
  <si>
    <t>Laboratory:</t>
  </si>
  <si>
    <t>Calibration Parameters</t>
  </si>
  <si>
    <t>Expiration Date</t>
  </si>
  <si>
    <r>
      <rPr>
        <sz val="11"/>
        <rFont val="Calibri"/>
        <family val="2"/>
      </rPr>
      <t>≥</t>
    </r>
    <r>
      <rPr>
        <sz val="11"/>
        <rFont val="Arial"/>
        <family val="2"/>
      </rPr>
      <t>0.995</t>
    </r>
  </si>
  <si>
    <t>True Value 
(mg/L)</t>
  </si>
  <si>
    <t>Dilution Factor</t>
  </si>
  <si>
    <t>CCV</t>
  </si>
  <si>
    <t>Criteria:  &lt;LOD</t>
  </si>
  <si>
    <t>Chemical Traceability</t>
  </si>
  <si>
    <t>Digestion Method:</t>
  </si>
  <si>
    <t>Analysis Method:</t>
  </si>
  <si>
    <t>Second Source Std (ICV)</t>
  </si>
  <si>
    <t>Working Standard/CCV</t>
  </si>
  <si>
    <t>Stock Standard</t>
  </si>
  <si>
    <t>Analysis Traceability</t>
  </si>
  <si>
    <t>Digestion Date</t>
  </si>
  <si>
    <t>Digestion Analyst</t>
  </si>
  <si>
    <t>Analysis Date</t>
  </si>
  <si>
    <t>Analyst</t>
  </si>
  <si>
    <t>(Check the temperature each use)</t>
  </si>
  <si>
    <t>Concentration of the stock phosporus standard:</t>
  </si>
  <si>
    <t>mg/L</t>
  </si>
  <si>
    <t>mg/L = ppm = ug/mL</t>
  </si>
  <si>
    <t>Concentration of Standard to prepare (mg/L)</t>
  </si>
  <si>
    <t>Final volume
(mL)</t>
  </si>
  <si>
    <t>Amount of stock standard to pipete (mL)</t>
  </si>
  <si>
    <t>Amount of DI water to add (mL)</t>
  </si>
  <si>
    <r>
      <t>Digestion Block Temp (</t>
    </r>
    <r>
      <rPr>
        <sz val="12"/>
        <rFont val="Calibri"/>
        <family val="2"/>
      </rPr>
      <t>°</t>
    </r>
    <r>
      <rPr>
        <sz val="12"/>
        <rFont val="Arial"/>
        <family val="2"/>
      </rPr>
      <t>C)</t>
    </r>
  </si>
  <si>
    <t>y Intercept=</t>
  </si>
  <si>
    <r>
      <t xml:space="preserve">•  The expiration dates will turn </t>
    </r>
    <r>
      <rPr>
        <b/>
        <i/>
        <sz val="12"/>
        <color rgb="FFFF0000"/>
        <rFont val="Arial"/>
        <family val="2"/>
      </rPr>
      <t>red</t>
    </r>
    <r>
      <rPr>
        <sz val="12"/>
        <rFont val="Arial"/>
        <family val="2"/>
      </rPr>
      <t xml:space="preserve"> if the chemical is expired.</t>
    </r>
  </si>
  <si>
    <r>
      <t xml:space="preserve">•  The absorbance value entered will turn </t>
    </r>
    <r>
      <rPr>
        <b/>
        <i/>
        <sz val="12"/>
        <color rgb="FFFF0000"/>
        <rFont val="Arial"/>
        <family val="2"/>
      </rPr>
      <t>red</t>
    </r>
    <r>
      <rPr>
        <sz val="12"/>
        <rFont val="Arial"/>
        <family val="2"/>
      </rPr>
      <t xml:space="preserve"> if it is above the calibration range.  The sample must then be diluted and re-run.</t>
    </r>
  </si>
  <si>
    <t>Date of LOD Calculation:</t>
  </si>
  <si>
    <t>Date of calibration curve:</t>
  </si>
  <si>
    <t>x intercept=</t>
  </si>
  <si>
    <t>Vials</t>
  </si>
  <si>
    <t>COD from curve (mg/L)</t>
  </si>
  <si>
    <t>Final
COD
(mg/L)</t>
  </si>
  <si>
    <t>Permit Limit:</t>
  </si>
  <si>
    <t>Revision Record</t>
  </si>
  <si>
    <t>Date</t>
  </si>
  <si>
    <t>Initials</t>
  </si>
  <si>
    <t>Changes</t>
  </si>
  <si>
    <t>ARF</t>
  </si>
  <si>
    <t>(leave empty if no permit limit)</t>
  </si>
  <si>
    <r>
      <t xml:space="preserve">•  The date of the LOD calculation date will turn </t>
    </r>
    <r>
      <rPr>
        <b/>
        <i/>
        <sz val="12"/>
        <color rgb="FFFF0000"/>
        <rFont val="Arial"/>
        <family val="2"/>
      </rPr>
      <t>red</t>
    </r>
    <r>
      <rPr>
        <sz val="12"/>
        <rFont val="Arial"/>
        <family val="2"/>
      </rPr>
      <t xml:space="preserve"> if it is more than one year past the analysis date as a warning.  LODs must be calculated annually.</t>
    </r>
  </si>
  <si>
    <r>
      <t xml:space="preserve">COD (Colorimetry) Benchsheet </t>
    </r>
    <r>
      <rPr>
        <b/>
        <sz val="11"/>
        <rFont val="Arial"/>
        <family val="2"/>
      </rPr>
      <t>[Version 6/30/23]</t>
    </r>
  </si>
  <si>
    <t>Concentration
(mg/L)</t>
  </si>
  <si>
    <t>Added tab for revision record.  Editorial revisions including removing items from phosphorus analysis.  Added alert to enter the LOD value.  Removed note and formatting about annual calibration.</t>
  </si>
  <si>
    <r>
      <t xml:space="preserve">Calibration Standards Preparation </t>
    </r>
    <r>
      <rPr>
        <b/>
        <sz val="8"/>
        <rFont val="Arial"/>
        <family val="2"/>
      </rPr>
      <t>[Version 6-30-23]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</si>
</sst>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0000"/>
    <numFmt numFmtId="165" formatCode="0.000"/>
    <numFmt numFmtId="166" formatCode="0.0"/>
    <numFmt numFmtId="167" formatCode="0.0%"/>
    <numFmt numFmtId="168" formatCode="0.0000"/>
    <numFmt numFmtId="169" formatCode="m/d/yy;@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i/>
      <sz val="14"/>
      <name val="Arial"/>
      <family val="2"/>
    </font>
    <font>
      <i/>
      <u/>
      <sz val="10"/>
      <name val="Arial"/>
      <family val="2"/>
    </font>
    <font>
      <sz val="11"/>
      <name val="Calibri"/>
      <family val="2"/>
    </font>
    <font>
      <i/>
      <sz val="14"/>
      <name val="Arial"/>
      <family val="2"/>
    </font>
    <font>
      <b/>
      <i/>
      <sz val="14"/>
      <color theme="3" tint="0.3999755851924192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i/>
      <sz val="14"/>
      <color rgb="FF00B050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i/>
      <sz val="12"/>
      <color rgb="FFFF0000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sz val="12"/>
      <color indexed="10"/>
      <name val="Arial"/>
      <family val="2"/>
    </font>
    <font>
      <b/>
      <i/>
      <sz val="12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sz val="1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2" fontId="2" fillId="0" borderId="0" applyFill="0" applyBorder="0" applyAlignment="0" applyProtection="0"/>
    <xf numFmtId="9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</cellStyleXfs>
  <cellXfs count="278">
    <xf numFmtId="0" fontId="0" fillId="0" borderId="0" xfId="0"/>
    <xf numFmtId="0" fontId="2" fillId="0" borderId="0" xfId="0" applyFont="1"/>
    <xf numFmtId="0" fontId="14" fillId="0" borderId="0" xfId="0" applyFont="1"/>
    <xf numFmtId="0" fontId="14" fillId="0" borderId="0" xfId="0" applyFont="1" applyAlignment="1">
      <alignment horizontal="left" indent="2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/>
    </xf>
    <xf numFmtId="0" fontId="0" fillId="0" borderId="25" xfId="0" applyBorder="1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24" xfId="0" applyBorder="1" applyProtection="1"/>
    <xf numFmtId="0" fontId="0" fillId="0" borderId="0" xfId="0" applyFill="1" applyBorder="1" applyProtection="1"/>
    <xf numFmtId="0" fontId="1" fillId="0" borderId="17" xfId="0" applyFont="1" applyBorder="1" applyProtection="1"/>
    <xf numFmtId="0" fontId="13" fillId="0" borderId="0" xfId="0" applyFont="1" applyBorder="1" applyProtection="1"/>
    <xf numFmtId="0" fontId="7" fillId="0" borderId="0" xfId="0" applyFont="1" applyProtection="1"/>
    <xf numFmtId="0" fontId="8" fillId="0" borderId="0" xfId="0" applyFont="1" applyProtection="1"/>
    <xf numFmtId="0" fontId="7" fillId="4" borderId="2" xfId="0" applyFont="1" applyFill="1" applyBorder="1" applyAlignment="1" applyProtection="1">
      <alignment horizontal="right"/>
    </xf>
    <xf numFmtId="0" fontId="12" fillId="3" borderId="30" xfId="0" applyFont="1" applyFill="1" applyBorder="1" applyAlignment="1" applyProtection="1">
      <alignment horizontal="center"/>
    </xf>
    <xf numFmtId="0" fontId="8" fillId="3" borderId="17" xfId="0" applyFont="1" applyFill="1" applyBorder="1" applyProtection="1"/>
    <xf numFmtId="0" fontId="8" fillId="3" borderId="23" xfId="0" applyFont="1" applyFill="1" applyBorder="1" applyProtection="1"/>
    <xf numFmtId="0" fontId="7" fillId="3" borderId="27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wrapText="1"/>
    </xf>
    <xf numFmtId="2" fontId="15" fillId="3" borderId="12" xfId="0" applyNumberFormat="1" applyFont="1" applyFill="1" applyBorder="1" applyAlignment="1" applyProtection="1">
      <alignment horizontal="center"/>
    </xf>
    <xf numFmtId="2" fontId="15" fillId="3" borderId="27" xfId="0" applyNumberFormat="1" applyFont="1" applyFill="1" applyBorder="1" applyAlignment="1" applyProtection="1">
      <alignment horizontal="center"/>
    </xf>
    <xf numFmtId="2" fontId="15" fillId="3" borderId="22" xfId="0" applyNumberFormat="1" applyFont="1" applyFill="1" applyBorder="1" applyAlignment="1" applyProtection="1">
      <alignment horizontal="center"/>
    </xf>
    <xf numFmtId="2" fontId="15" fillId="3" borderId="10" xfId="0" applyNumberFormat="1" applyFont="1" applyFill="1" applyBorder="1" applyAlignment="1" applyProtection="1">
      <alignment horizontal="center"/>
    </xf>
    <xf numFmtId="2" fontId="15" fillId="3" borderId="0" xfId="0" applyNumberFormat="1" applyFont="1" applyFill="1" applyBorder="1" applyAlignment="1" applyProtection="1">
      <alignment horizontal="center"/>
    </xf>
    <xf numFmtId="2" fontId="18" fillId="3" borderId="25" xfId="0" applyNumberFormat="1" applyFont="1" applyFill="1" applyBorder="1" applyAlignment="1" applyProtection="1">
      <alignment horizontal="left"/>
    </xf>
    <xf numFmtId="2" fontId="15" fillId="3" borderId="1" xfId="0" applyNumberFormat="1" applyFont="1" applyFill="1" applyBorder="1" applyAlignment="1" applyProtection="1">
      <alignment horizontal="center"/>
    </xf>
    <xf numFmtId="2" fontId="7" fillId="3" borderId="24" xfId="0" applyNumberFormat="1" applyFont="1" applyFill="1" applyBorder="1" applyAlignment="1" applyProtection="1">
      <alignment horizontal="left"/>
    </xf>
    <xf numFmtId="0" fontId="7" fillId="3" borderId="1" xfId="0" applyFont="1" applyFill="1" applyBorder="1" applyProtection="1"/>
    <xf numFmtId="0" fontId="13" fillId="4" borderId="46" xfId="0" applyFont="1" applyFill="1" applyBorder="1" applyProtection="1"/>
    <xf numFmtId="0" fontId="6" fillId="4" borderId="46" xfId="0" applyFont="1" applyFill="1" applyBorder="1" applyAlignment="1" applyProtection="1">
      <alignment horizontal="left" indent="6"/>
    </xf>
    <xf numFmtId="0" fontId="0" fillId="4" borderId="46" xfId="0" applyFill="1" applyBorder="1" applyProtection="1"/>
    <xf numFmtId="0" fontId="0" fillId="4" borderId="47" xfId="0" applyFill="1" applyBorder="1" applyProtection="1"/>
    <xf numFmtId="0" fontId="7" fillId="4" borderId="3" xfId="0" applyFont="1" applyFill="1" applyBorder="1" applyAlignment="1" applyProtection="1"/>
    <xf numFmtId="0" fontId="7" fillId="4" borderId="5" xfId="0" applyFont="1" applyFill="1" applyBorder="1" applyAlignment="1" applyProtection="1">
      <alignment horizontal="right"/>
    </xf>
    <xf numFmtId="0" fontId="5" fillId="4" borderId="28" xfId="0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4" borderId="2" xfId="0" applyFont="1" applyFill="1" applyBorder="1"/>
    <xf numFmtId="0" fontId="5" fillId="3" borderId="21" xfId="0" applyFont="1" applyFill="1" applyBorder="1" applyProtection="1"/>
    <xf numFmtId="0" fontId="5" fillId="3" borderId="53" xfId="0" applyFont="1" applyFill="1" applyBorder="1" applyProtection="1"/>
    <xf numFmtId="0" fontId="27" fillId="3" borderId="56" xfId="0" applyFont="1" applyFill="1" applyBorder="1" applyAlignment="1" applyProtection="1">
      <alignment horizontal="right"/>
    </xf>
    <xf numFmtId="164" fontId="27" fillId="3" borderId="2" xfId="0" applyNumberFormat="1" applyFont="1" applyFill="1" applyBorder="1" applyProtection="1"/>
    <xf numFmtId="168" fontId="27" fillId="3" borderId="2" xfId="0" applyNumberFormat="1" applyFont="1" applyFill="1" applyBorder="1" applyProtection="1"/>
    <xf numFmtId="0" fontId="5" fillId="4" borderId="45" xfId="0" applyFont="1" applyFill="1" applyBorder="1" applyAlignment="1" applyProtection="1">
      <alignment vertical="center"/>
    </xf>
    <xf numFmtId="0" fontId="5" fillId="4" borderId="43" xfId="0" applyFont="1" applyFill="1" applyBorder="1" applyAlignment="1" applyProtection="1">
      <alignment horizontal="center" vertical="center" wrapText="1"/>
    </xf>
    <xf numFmtId="0" fontId="27" fillId="0" borderId="0" xfId="0" applyFont="1" applyProtection="1"/>
    <xf numFmtId="0" fontId="27" fillId="0" borderId="25" xfId="0" applyFont="1" applyBorder="1" applyAlignment="1" applyProtection="1">
      <alignment horizontal="center"/>
    </xf>
    <xf numFmtId="0" fontId="12" fillId="0" borderId="25" xfId="0" applyFont="1" applyFill="1" applyBorder="1" applyAlignment="1" applyProtection="1">
      <alignment horizontal="center"/>
    </xf>
    <xf numFmtId="0" fontId="5" fillId="3" borderId="49" xfId="0" applyFont="1" applyFill="1" applyBorder="1" applyAlignment="1" applyProtection="1">
      <alignment horizontal="right"/>
    </xf>
    <xf numFmtId="0" fontId="5" fillId="4" borderId="58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2" fontId="15" fillId="3" borderId="11" xfId="0" applyNumberFormat="1" applyFont="1" applyFill="1" applyBorder="1" applyAlignment="1" applyProtection="1">
      <alignment horizontal="center"/>
    </xf>
    <xf numFmtId="14" fontId="0" fillId="0" borderId="24" xfId="0" applyNumberFormat="1" applyBorder="1" applyProtection="1"/>
    <xf numFmtId="0" fontId="5" fillId="3" borderId="50" xfId="0" applyFont="1" applyFill="1" applyBorder="1" applyAlignment="1" applyProtection="1">
      <alignment vertical="center"/>
    </xf>
    <xf numFmtId="0" fontId="5" fillId="3" borderId="48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/>
    </xf>
    <xf numFmtId="169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/>
    <xf numFmtId="0" fontId="12" fillId="3" borderId="56" xfId="0" applyFont="1" applyFill="1" applyBorder="1" applyAlignment="1" applyProtection="1">
      <alignment horizontal="right"/>
    </xf>
    <xf numFmtId="0" fontId="7" fillId="4" borderId="2" xfId="0" applyFont="1" applyFill="1" applyBorder="1" applyAlignment="1" applyProtection="1">
      <alignment horizontal="right"/>
    </xf>
    <xf numFmtId="0" fontId="27" fillId="3" borderId="49" xfId="0" applyFont="1" applyFill="1" applyBorder="1" applyAlignment="1" applyProtection="1">
      <alignment horizontal="right" vertical="center"/>
    </xf>
    <xf numFmtId="0" fontId="27" fillId="3" borderId="33" xfId="0" applyFont="1" applyFill="1" applyBorder="1" applyAlignment="1" applyProtection="1">
      <alignment horizontal="right" vertical="center"/>
    </xf>
    <xf numFmtId="0" fontId="27" fillId="3" borderId="33" xfId="0" applyFont="1" applyFill="1" applyBorder="1" applyAlignment="1" applyProtection="1">
      <alignment horizontal="right" vertical="center"/>
      <protection locked="0"/>
    </xf>
    <xf numFmtId="0" fontId="27" fillId="3" borderId="44" xfId="0" applyFont="1" applyFill="1" applyBorder="1" applyAlignment="1" applyProtection="1">
      <alignment horizontal="right" vertical="center"/>
      <protection locked="0"/>
    </xf>
    <xf numFmtId="0" fontId="27" fillId="3" borderId="44" xfId="0" applyFont="1" applyFill="1" applyBorder="1" applyAlignment="1" applyProtection="1">
      <alignment horizontal="right" vertical="center"/>
    </xf>
    <xf numFmtId="0" fontId="32" fillId="0" borderId="0" xfId="4" applyFont="1" applyAlignment="1">
      <alignment vertical="center"/>
    </xf>
    <xf numFmtId="0" fontId="2" fillId="0" borderId="0" xfId="4"/>
    <xf numFmtId="0" fontId="1" fillId="3" borderId="59" xfId="4" applyFont="1" applyFill="1" applyBorder="1" applyAlignment="1">
      <alignment horizontal="center" vertical="center"/>
    </xf>
    <xf numFmtId="0" fontId="1" fillId="3" borderId="43" xfId="4" applyFont="1" applyFill="1" applyBorder="1" applyAlignment="1">
      <alignment horizontal="center" vertical="center"/>
    </xf>
    <xf numFmtId="0" fontId="1" fillId="3" borderId="60" xfId="4" applyFont="1" applyFill="1" applyBorder="1" applyAlignment="1">
      <alignment vertical="center"/>
    </xf>
    <xf numFmtId="169" fontId="2" fillId="0" borderId="29" xfId="4" applyNumberFormat="1" applyBorder="1" applyAlignment="1">
      <alignment horizontal="center" vertical="center" wrapText="1"/>
    </xf>
    <xf numFmtId="0" fontId="2" fillId="0" borderId="29" xfId="4" applyBorder="1" applyAlignment="1">
      <alignment horizontal="center" vertical="center" wrapText="1"/>
    </xf>
    <xf numFmtId="0" fontId="2" fillId="0" borderId="29" xfId="4" applyBorder="1" applyAlignment="1">
      <alignment vertical="center" wrapText="1"/>
    </xf>
    <xf numFmtId="0" fontId="2" fillId="0" borderId="0" xfId="4" applyAlignment="1">
      <alignment wrapText="1"/>
    </xf>
    <xf numFmtId="169" fontId="2" fillId="0" borderId="2" xfId="4" applyNumberFormat="1" applyBorder="1" applyAlignment="1" applyProtection="1">
      <alignment horizontal="center" vertical="center" wrapText="1"/>
      <protection locked="0"/>
    </xf>
    <xf numFmtId="0" fontId="2" fillId="0" borderId="2" xfId="4" applyBorder="1" applyAlignment="1" applyProtection="1">
      <alignment horizontal="center" vertical="center" wrapText="1"/>
      <protection locked="0"/>
    </xf>
    <xf numFmtId="0" fontId="2" fillId="0" borderId="2" xfId="4" applyBorder="1" applyAlignment="1" applyProtection="1">
      <alignment vertical="center" wrapText="1"/>
      <protection locked="0"/>
    </xf>
    <xf numFmtId="169" fontId="2" fillId="0" borderId="0" xfId="4" applyNumberFormat="1" applyAlignment="1" applyProtection="1">
      <alignment horizontal="center" vertical="center"/>
      <protection locked="0"/>
    </xf>
    <xf numFmtId="0" fontId="2" fillId="0" borderId="0" xfId="4" applyAlignment="1" applyProtection="1">
      <alignment horizontal="center" vertical="center"/>
      <protection locked="0"/>
    </xf>
    <xf numFmtId="0" fontId="2" fillId="0" borderId="0" xfId="4" applyAlignment="1" applyProtection="1">
      <alignment vertical="center"/>
      <protection locked="0"/>
    </xf>
    <xf numFmtId="0" fontId="2" fillId="0" borderId="0" xfId="4" applyAlignment="1" applyProtection="1">
      <alignment horizontal="center"/>
      <protection locked="0"/>
    </xf>
    <xf numFmtId="0" fontId="2" fillId="0" borderId="0" xfId="4" applyProtection="1">
      <protection locked="0"/>
    </xf>
    <xf numFmtId="0" fontId="33" fillId="0" borderId="0" xfId="0" applyFont="1" applyFill="1" applyBorder="1" applyAlignment="1" applyProtection="1"/>
    <xf numFmtId="165" fontId="25" fillId="5" borderId="21" xfId="0" applyNumberFormat="1" applyFont="1" applyFill="1" applyBorder="1" applyAlignment="1" applyProtection="1">
      <alignment horizontal="center" vertical="center"/>
    </xf>
    <xf numFmtId="165" fontId="25" fillId="5" borderId="22" xfId="0" applyNumberFormat="1" applyFont="1" applyFill="1" applyBorder="1" applyAlignment="1" applyProtection="1">
      <alignment horizontal="center" vertical="center"/>
    </xf>
    <xf numFmtId="165" fontId="25" fillId="5" borderId="23" xfId="0" applyNumberFormat="1" applyFont="1" applyFill="1" applyBorder="1" applyAlignment="1" applyProtection="1">
      <alignment horizontal="center" vertical="center"/>
    </xf>
    <xf numFmtId="165" fontId="25" fillId="5" borderId="24" xfId="0" applyNumberFormat="1" applyFont="1" applyFill="1" applyBorder="1" applyAlignment="1" applyProtection="1">
      <alignment horizontal="center" vertical="center"/>
    </xf>
    <xf numFmtId="0" fontId="9" fillId="2" borderId="41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</xf>
    <xf numFmtId="165" fontId="7" fillId="3" borderId="10" xfId="0" applyNumberFormat="1" applyFont="1" applyFill="1" applyBorder="1" applyAlignment="1" applyProtection="1">
      <alignment horizontal="center" vertical="center"/>
    </xf>
    <xf numFmtId="165" fontId="7" fillId="3" borderId="39" xfId="0" applyNumberFormat="1" applyFont="1" applyFill="1" applyBorder="1" applyAlignment="1" applyProtection="1">
      <alignment horizontal="center" vertical="center"/>
    </xf>
    <xf numFmtId="167" fontId="9" fillId="2" borderId="21" xfId="0" applyNumberFormat="1" applyFont="1" applyFill="1" applyBorder="1" applyAlignment="1" applyProtection="1">
      <alignment horizontal="center" vertical="center"/>
    </xf>
    <xf numFmtId="167" fontId="9" fillId="2" borderId="22" xfId="0" applyNumberFormat="1" applyFont="1" applyFill="1" applyBorder="1" applyAlignment="1" applyProtection="1">
      <alignment horizontal="center" vertical="center"/>
    </xf>
    <xf numFmtId="167" fontId="9" fillId="2" borderId="23" xfId="0" applyNumberFormat="1" applyFont="1" applyFill="1" applyBorder="1" applyAlignment="1" applyProtection="1">
      <alignment horizontal="center" vertical="center"/>
    </xf>
    <xf numFmtId="167" fontId="9" fillId="2" borderId="24" xfId="0" applyNumberFormat="1" applyFont="1" applyFill="1" applyBorder="1" applyAlignment="1" applyProtection="1">
      <alignment horizontal="center" vertical="center"/>
    </xf>
    <xf numFmtId="167" fontId="9" fillId="2" borderId="34" xfId="0" applyNumberFormat="1" applyFont="1" applyFill="1" applyBorder="1" applyAlignment="1" applyProtection="1">
      <alignment horizontal="center" vertical="center"/>
    </xf>
    <xf numFmtId="167" fontId="9" fillId="2" borderId="35" xfId="0" applyNumberFormat="1" applyFont="1" applyFill="1" applyBorder="1" applyAlignment="1" applyProtection="1">
      <alignment horizontal="center" vertical="center"/>
    </xf>
    <xf numFmtId="165" fontId="25" fillId="5" borderId="54" xfId="0" applyNumberFormat="1" applyFont="1" applyFill="1" applyBorder="1" applyAlignment="1" applyProtection="1">
      <alignment horizontal="center" vertical="center"/>
    </xf>
    <xf numFmtId="165" fontId="25" fillId="5" borderId="55" xfId="0" applyNumberFormat="1" applyFont="1" applyFill="1" applyBorder="1" applyAlignment="1" applyProtection="1">
      <alignment horizontal="center" vertical="center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165" fontId="7" fillId="3" borderId="18" xfId="0" applyNumberFormat="1" applyFont="1" applyFill="1" applyBorder="1" applyAlignment="1" applyProtection="1">
      <alignment horizontal="center" vertical="center"/>
    </xf>
    <xf numFmtId="165" fontId="7" fillId="3" borderId="15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29" fillId="0" borderId="0" xfId="0" applyFont="1" applyBorder="1" applyAlignment="1" applyProtection="1">
      <alignment horizontal="center"/>
    </xf>
    <xf numFmtId="0" fontId="29" fillId="3" borderId="3" xfId="0" applyFont="1" applyFill="1" applyBorder="1" applyAlignment="1" applyProtection="1">
      <alignment horizontal="center"/>
    </xf>
    <xf numFmtId="0" fontId="29" fillId="3" borderId="5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5" fillId="4" borderId="23" xfId="0" applyFont="1" applyFill="1" applyBorder="1" applyAlignment="1" applyProtection="1">
      <alignment horizontal="center" vertical="center" wrapText="1"/>
    </xf>
    <xf numFmtId="0" fontId="5" fillId="4" borderId="24" xfId="0" applyFont="1" applyFill="1" applyBorder="1" applyAlignment="1" applyProtection="1">
      <alignment horizontal="center" vertical="center" wrapText="1"/>
    </xf>
    <xf numFmtId="0" fontId="5" fillId="4" borderId="28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165" fontId="25" fillId="5" borderId="9" xfId="0" applyNumberFormat="1" applyFont="1" applyFill="1" applyBorder="1" applyAlignment="1" applyProtection="1">
      <alignment horizontal="center" vertical="center"/>
    </xf>
    <xf numFmtId="165" fontId="25" fillId="5" borderId="40" xfId="0" applyNumberFormat="1" applyFont="1" applyFill="1" applyBorder="1" applyAlignment="1" applyProtection="1">
      <alignment horizontal="center" vertical="center"/>
    </xf>
    <xf numFmtId="165" fontId="25" fillId="5" borderId="52" xfId="0" applyNumberFormat="1" applyFont="1" applyFill="1" applyBorder="1" applyAlignment="1" applyProtection="1">
      <alignment horizontal="center" vertical="center"/>
    </xf>
    <xf numFmtId="167" fontId="7" fillId="3" borderId="17" xfId="2" applyNumberFormat="1" applyFont="1" applyFill="1" applyBorder="1" applyAlignment="1" applyProtection="1">
      <alignment horizontal="center"/>
    </xf>
    <xf numFmtId="167" fontId="7" fillId="3" borderId="25" xfId="2" applyNumberFormat="1" applyFont="1" applyFill="1" applyBorder="1" applyAlignment="1" applyProtection="1">
      <alignment horizontal="center"/>
    </xf>
    <xf numFmtId="167" fontId="7" fillId="3" borderId="23" xfId="2" applyNumberFormat="1" applyFont="1" applyFill="1" applyBorder="1" applyAlignment="1" applyProtection="1">
      <alignment horizontal="center"/>
    </xf>
    <xf numFmtId="167" fontId="7" fillId="3" borderId="24" xfId="2" applyNumberFormat="1" applyFont="1" applyFill="1" applyBorder="1" applyAlignment="1" applyProtection="1">
      <alignment horizontal="center"/>
    </xf>
    <xf numFmtId="167" fontId="9" fillId="2" borderId="51" xfId="0" applyNumberFormat="1" applyFont="1" applyFill="1" applyBorder="1" applyAlignment="1" applyProtection="1">
      <alignment horizontal="center" vertical="center"/>
    </xf>
    <xf numFmtId="167" fontId="9" fillId="2" borderId="32" xfId="0" applyNumberFormat="1" applyFont="1" applyFill="1" applyBorder="1" applyAlignment="1" applyProtection="1">
      <alignment horizontal="center" vertical="center"/>
    </xf>
    <xf numFmtId="0" fontId="27" fillId="3" borderId="23" xfId="0" applyFont="1" applyFill="1" applyBorder="1" applyAlignment="1" applyProtection="1">
      <alignment horizontal="right" vertical="center"/>
    </xf>
    <xf numFmtId="0" fontId="8" fillId="3" borderId="19" xfId="0" applyFont="1" applyFill="1" applyBorder="1" applyAlignment="1" applyProtection="1">
      <alignment horizontal="left" vertical="center" wrapText="1"/>
    </xf>
    <xf numFmtId="0" fontId="8" fillId="3" borderId="20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165" fontId="7" fillId="3" borderId="14" xfId="0" applyNumberFormat="1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right" vertical="center"/>
    </xf>
    <xf numFmtId="0" fontId="8" fillId="3" borderId="17" xfId="0" applyFont="1" applyFill="1" applyBorder="1" applyAlignment="1" applyProtection="1">
      <alignment horizontal="left" vertical="center" wrapText="1"/>
    </xf>
    <xf numFmtId="0" fontId="8" fillId="3" borderId="38" xfId="0" applyFont="1" applyFill="1" applyBorder="1" applyAlignment="1" applyProtection="1">
      <alignment horizontal="left" vertical="center" wrapText="1"/>
    </xf>
    <xf numFmtId="0" fontId="7" fillId="3" borderId="39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left" vertical="center" wrapText="1"/>
    </xf>
    <xf numFmtId="0" fontId="7" fillId="3" borderId="23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top"/>
    </xf>
    <xf numFmtId="167" fontId="8" fillId="3" borderId="21" xfId="2" applyNumberFormat="1" applyFont="1" applyFill="1" applyBorder="1" applyAlignment="1" applyProtection="1">
      <alignment horizontal="center"/>
    </xf>
    <xf numFmtId="167" fontId="8" fillId="3" borderId="22" xfId="2" applyNumberFormat="1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 vertical="top"/>
    </xf>
    <xf numFmtId="0" fontId="19" fillId="0" borderId="0" xfId="0" applyFont="1" applyAlignment="1" applyProtection="1">
      <alignment horizontal="center" vertical="top"/>
    </xf>
    <xf numFmtId="0" fontId="27" fillId="3" borderId="29" xfId="0" applyFont="1" applyFill="1" applyBorder="1" applyAlignment="1" applyProtection="1">
      <alignment horizontal="center" vertical="center"/>
    </xf>
    <xf numFmtId="0" fontId="27" fillId="3" borderId="2" xfId="0" applyFont="1" applyFill="1" applyBorder="1" applyAlignment="1" applyProtection="1">
      <alignment horizontal="center" vertical="center"/>
    </xf>
    <xf numFmtId="0" fontId="27" fillId="3" borderId="32" xfId="0" applyFont="1" applyFill="1" applyBorder="1" applyAlignment="1" applyProtection="1">
      <alignment horizontal="center" vertical="center" wrapText="1"/>
    </xf>
    <xf numFmtId="0" fontId="5" fillId="4" borderId="45" xfId="0" applyFont="1" applyFill="1" applyBorder="1" applyAlignment="1" applyProtection="1">
      <alignment horizontal="left" vertical="center"/>
    </xf>
    <xf numFmtId="0" fontId="5" fillId="4" borderId="46" xfId="0" applyFont="1" applyFill="1" applyBorder="1" applyAlignment="1" applyProtection="1">
      <alignment horizontal="left" vertical="center"/>
    </xf>
    <xf numFmtId="0" fontId="5" fillId="4" borderId="47" xfId="0" applyFont="1" applyFill="1" applyBorder="1" applyAlignment="1" applyProtection="1">
      <alignment horizontal="left" vertical="center"/>
    </xf>
    <xf numFmtId="0" fontId="9" fillId="2" borderId="37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169" fontId="22" fillId="0" borderId="26" xfId="0" applyNumberFormat="1" applyFont="1" applyFill="1" applyBorder="1" applyAlignment="1" applyProtection="1">
      <alignment horizontal="center" vertical="center"/>
      <protection locked="0"/>
    </xf>
    <xf numFmtId="169" fontId="22" fillId="0" borderId="5" xfId="0" applyNumberFormat="1" applyFont="1" applyFill="1" applyBorder="1" applyAlignment="1" applyProtection="1">
      <alignment horizontal="center" vertical="center"/>
      <protection locked="0"/>
    </xf>
    <xf numFmtId="2" fontId="22" fillId="0" borderId="2" xfId="0" applyNumberFormat="1" applyFont="1" applyFill="1" applyBorder="1" applyAlignment="1" applyProtection="1">
      <alignment horizontal="center" vertical="center"/>
      <protection locked="0"/>
    </xf>
    <xf numFmtId="169" fontId="22" fillId="0" borderId="3" xfId="0" applyNumberFormat="1" applyFont="1" applyFill="1" applyBorder="1" applyAlignment="1" applyProtection="1">
      <alignment horizontal="center" vertical="center"/>
      <protection locked="0"/>
    </xf>
    <xf numFmtId="14" fontId="2" fillId="0" borderId="30" xfId="0" applyNumberFormat="1" applyFont="1" applyFill="1" applyBorder="1" applyAlignment="1" applyProtection="1">
      <alignment horizontal="center" vertical="center"/>
      <protection locked="0"/>
    </xf>
    <xf numFmtId="14" fontId="2" fillId="0" borderId="31" xfId="0" applyNumberFormat="1" applyFont="1" applyFill="1" applyBorder="1" applyAlignment="1" applyProtection="1">
      <alignment horizontal="center" vertical="center"/>
      <protection locked="0"/>
    </xf>
    <xf numFmtId="165" fontId="8" fillId="0" borderId="9" xfId="0" applyNumberFormat="1" applyFont="1" applyFill="1" applyBorder="1" applyAlignment="1" applyProtection="1">
      <alignment horizontal="center"/>
      <protection locked="0"/>
    </xf>
    <xf numFmtId="165" fontId="8" fillId="0" borderId="6" xfId="0" applyNumberFormat="1" applyFont="1" applyFill="1" applyBorder="1" applyAlignment="1" applyProtection="1">
      <alignment horizontal="center"/>
      <protection locked="0"/>
    </xf>
    <xf numFmtId="165" fontId="8" fillId="0" borderId="7" xfId="0" applyNumberFormat="1" applyFont="1" applyFill="1" applyBorder="1" applyAlignment="1" applyProtection="1">
      <alignment horizontal="center"/>
      <protection locked="0"/>
    </xf>
    <xf numFmtId="165" fontId="7" fillId="0" borderId="10" xfId="0" applyNumberFormat="1" applyFont="1" applyFill="1" applyBorder="1" applyAlignment="1" applyProtection="1">
      <alignment horizontal="center" vertical="center"/>
      <protection locked="0"/>
    </xf>
    <xf numFmtId="165" fontId="7" fillId="0" borderId="39" xfId="0" applyNumberFormat="1" applyFont="1" applyFill="1" applyBorder="1" applyAlignment="1" applyProtection="1">
      <alignment horizontal="center" vertical="center"/>
      <protection locked="0"/>
    </xf>
    <xf numFmtId="165" fontId="7" fillId="0" borderId="11" xfId="0" applyNumberFormat="1" applyFont="1" applyFill="1" applyBorder="1" applyAlignment="1" applyProtection="1">
      <alignment horizontal="center" vertical="center"/>
      <protection locked="0"/>
    </xf>
    <xf numFmtId="165" fontId="7" fillId="0" borderId="12" xfId="0" applyNumberFormat="1" applyFont="1" applyFill="1" applyBorder="1" applyAlignment="1" applyProtection="1">
      <alignment horizontal="center" vertical="center"/>
      <protection locked="0"/>
    </xf>
    <xf numFmtId="165" fontId="7" fillId="0" borderId="16" xfId="0" applyNumberFormat="1" applyFont="1" applyFill="1" applyBorder="1" applyAlignment="1" applyProtection="1">
      <alignment horizontal="center" vertical="center"/>
      <protection locked="0"/>
    </xf>
    <xf numFmtId="165" fontId="7" fillId="0" borderId="36" xfId="0" applyNumberFormat="1" applyFont="1" applyFill="1" applyBorder="1" applyAlignment="1" applyProtection="1">
      <alignment horizontal="center" vertical="center"/>
      <protection locked="0"/>
    </xf>
    <xf numFmtId="165" fontId="7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0" borderId="21" xfId="0" applyNumberFormat="1" applyFont="1" applyFill="1" applyBorder="1" applyAlignment="1" applyProtection="1">
      <alignment horizontal="center" wrapText="1"/>
      <protection locked="0"/>
    </xf>
    <xf numFmtId="2" fontId="8" fillId="0" borderId="22" xfId="0" applyNumberFormat="1" applyFont="1" applyFill="1" applyBorder="1" applyAlignment="1" applyProtection="1">
      <alignment horizontal="center" wrapText="1"/>
      <protection locked="0"/>
    </xf>
    <xf numFmtId="2" fontId="8" fillId="0" borderId="17" xfId="0" applyNumberFormat="1" applyFont="1" applyFill="1" applyBorder="1" applyAlignment="1" applyProtection="1">
      <alignment horizontal="center" wrapText="1"/>
      <protection locked="0"/>
    </xf>
    <xf numFmtId="2" fontId="8" fillId="0" borderId="25" xfId="0" applyNumberFormat="1" applyFont="1" applyFill="1" applyBorder="1" applyAlignment="1" applyProtection="1">
      <alignment horizontal="center" wrapText="1"/>
      <protection locked="0"/>
    </xf>
    <xf numFmtId="2" fontId="8" fillId="0" borderId="23" xfId="0" applyNumberFormat="1" applyFont="1" applyFill="1" applyBorder="1" applyAlignment="1" applyProtection="1">
      <alignment horizontal="center" wrapText="1"/>
      <protection locked="0"/>
    </xf>
    <xf numFmtId="2" fontId="8" fillId="0" borderId="24" xfId="0" applyNumberFormat="1" applyFont="1" applyFill="1" applyBorder="1" applyAlignment="1" applyProtection="1">
      <alignment horizont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8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26" fillId="3" borderId="21" xfId="0" applyFont="1" applyFill="1" applyBorder="1" applyAlignment="1" applyProtection="1">
      <alignment horizontal="center" vertical="center" wrapText="1"/>
    </xf>
    <xf numFmtId="0" fontId="26" fillId="3" borderId="27" xfId="0" applyFont="1" applyFill="1" applyBorder="1" applyAlignment="1" applyProtection="1">
      <alignment horizontal="center" vertical="center" wrapText="1"/>
    </xf>
    <xf numFmtId="0" fontId="26" fillId="3" borderId="22" xfId="0" applyFont="1" applyFill="1" applyBorder="1" applyAlignment="1" applyProtection="1">
      <alignment horizontal="center" vertical="center" wrapText="1"/>
    </xf>
    <xf numFmtId="0" fontId="26" fillId="3" borderId="23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26" fillId="3" borderId="24" xfId="0" applyFont="1" applyFill="1" applyBorder="1" applyAlignment="1" applyProtection="1">
      <alignment horizontal="center" vertical="center" wrapText="1"/>
    </xf>
    <xf numFmtId="0" fontId="26" fillId="3" borderId="17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center" vertical="center" wrapText="1"/>
    </xf>
    <xf numFmtId="0" fontId="26" fillId="3" borderId="25" xfId="0" applyFont="1" applyFill="1" applyBorder="1" applyAlignment="1" applyProtection="1">
      <alignment horizontal="center" vertical="center" wrapText="1"/>
    </xf>
    <xf numFmtId="2" fontId="0" fillId="5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right"/>
    </xf>
    <xf numFmtId="0" fontId="2" fillId="4" borderId="5" xfId="0" applyFont="1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/>
    </xf>
    <xf numFmtId="2" fontId="0" fillId="5" borderId="5" xfId="3" applyNumberFormat="1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 wrapText="1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168" fontId="27" fillId="3" borderId="61" xfId="0" applyNumberFormat="1" applyFont="1" applyFill="1" applyBorder="1" applyProtection="1"/>
    <xf numFmtId="2" fontId="5" fillId="0" borderId="4" xfId="0" applyNumberFormat="1" applyFont="1" applyFill="1" applyBorder="1" applyProtection="1">
      <protection locked="0"/>
    </xf>
    <xf numFmtId="0" fontId="27" fillId="3" borderId="62" xfId="0" applyFont="1" applyFill="1" applyBorder="1" applyAlignment="1" applyProtection="1">
      <alignment horizontal="right"/>
    </xf>
    <xf numFmtId="0" fontId="14" fillId="0" borderId="63" xfId="0" applyFont="1" applyFill="1" applyBorder="1" applyAlignment="1" applyProtection="1">
      <alignment horizontal="right"/>
    </xf>
    <xf numFmtId="0" fontId="13" fillId="4" borderId="27" xfId="0" applyFont="1" applyFill="1" applyBorder="1" applyProtection="1"/>
    <xf numFmtId="0" fontId="0" fillId="4" borderId="27" xfId="0" applyFill="1" applyBorder="1" applyProtection="1"/>
    <xf numFmtId="14" fontId="27" fillId="0" borderId="28" xfId="0" applyNumberFormat="1" applyFont="1" applyFill="1" applyBorder="1" applyAlignment="1" applyProtection="1">
      <alignment horizontal="center"/>
      <protection locked="0"/>
    </xf>
    <xf numFmtId="0" fontId="27" fillId="0" borderId="8" xfId="0" applyFont="1" applyFill="1" applyBorder="1" applyAlignment="1" applyProtection="1">
      <alignment horizontal="center"/>
      <protection locked="0"/>
    </xf>
    <xf numFmtId="0" fontId="27" fillId="3" borderId="1" xfId="0" applyFont="1" applyFill="1" applyBorder="1" applyAlignment="1" applyProtection="1">
      <alignment horizontal="right" vertical="center"/>
    </xf>
    <xf numFmtId="14" fontId="31" fillId="0" borderId="0" xfId="0" applyNumberFormat="1" applyFont="1" applyBorder="1" applyAlignment="1" applyProtection="1"/>
    <xf numFmtId="0" fontId="27" fillId="0" borderId="0" xfId="0" applyFont="1" applyBorder="1" applyAlignment="1" applyProtection="1"/>
    <xf numFmtId="14" fontId="27" fillId="0" borderId="28" xfId="0" applyNumberFormat="1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right" vertical="center"/>
    </xf>
    <xf numFmtId="1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</xf>
    <xf numFmtId="0" fontId="34" fillId="0" borderId="1" xfId="0" applyFont="1" applyBorder="1" applyAlignment="1" applyProtection="1">
      <alignment vertical="center"/>
    </xf>
    <xf numFmtId="49" fontId="21" fillId="0" borderId="2" xfId="0" applyNumberFormat="1" applyFont="1" applyFill="1" applyBorder="1" applyAlignment="1" applyProtection="1">
      <alignment horizontal="center" vertical="center"/>
      <protection locked="0"/>
    </xf>
    <xf numFmtId="49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27" fillId="3" borderId="30" xfId="0" applyFont="1" applyFill="1" applyBorder="1" applyAlignment="1" applyProtection="1">
      <alignment horizontal="center" vertical="center" wrapText="1"/>
    </xf>
    <xf numFmtId="0" fontId="16" fillId="3" borderId="64" xfId="0" applyFont="1" applyFill="1" applyBorder="1" applyAlignment="1" applyProtection="1">
      <alignment horizontal="center" vertical="center"/>
    </xf>
    <xf numFmtId="0" fontId="16" fillId="3" borderId="51" xfId="0" applyFont="1" applyFill="1" applyBorder="1" applyAlignment="1" applyProtection="1">
      <alignment horizontal="center" vertical="center"/>
    </xf>
    <xf numFmtId="49" fontId="21" fillId="0" borderId="65" xfId="0" applyNumberFormat="1" applyFont="1" applyFill="1" applyBorder="1" applyAlignment="1" applyProtection="1">
      <alignment horizontal="center" vertical="center"/>
      <protection locked="0"/>
    </xf>
    <xf numFmtId="49" fontId="21" fillId="0" borderId="65" xfId="0" applyNumberFormat="1" applyFont="1" applyFill="1" applyBorder="1" applyAlignment="1" applyProtection="1">
      <alignment horizontal="center" vertical="center"/>
      <protection locked="0"/>
    </xf>
    <xf numFmtId="0" fontId="27" fillId="3" borderId="29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horizontal="left" vertical="center"/>
    </xf>
    <xf numFmtId="169" fontId="21" fillId="0" borderId="66" xfId="0" applyNumberFormat="1" applyFont="1" applyFill="1" applyBorder="1" applyAlignment="1" applyProtection="1">
      <alignment horizontal="center" vertical="center"/>
      <protection locked="0"/>
    </xf>
    <xf numFmtId="169" fontId="21" fillId="0" borderId="67" xfId="0" applyNumberFormat="1" applyFont="1" applyFill="1" applyBorder="1" applyAlignment="1" applyProtection="1">
      <alignment horizontal="center" vertical="center"/>
      <protection locked="0"/>
    </xf>
    <xf numFmtId="166" fontId="21" fillId="0" borderId="68" xfId="0" applyNumberFormat="1" applyFont="1" applyFill="1" applyBorder="1" applyAlignment="1" applyProtection="1">
      <alignment horizontal="center" vertical="center"/>
      <protection locked="0"/>
    </xf>
    <xf numFmtId="169" fontId="24" fillId="0" borderId="66" xfId="0" applyNumberFormat="1" applyFont="1" applyFill="1" applyBorder="1" applyAlignment="1" applyProtection="1">
      <alignment horizontal="center" vertical="center"/>
      <protection locked="0"/>
    </xf>
    <xf numFmtId="169" fontId="24" fillId="0" borderId="68" xfId="0" applyNumberFormat="1" applyFont="1" applyFill="1" applyBorder="1" applyAlignment="1" applyProtection="1">
      <alignment horizontal="center" vertical="center"/>
      <protection locked="0"/>
    </xf>
    <xf numFmtId="0" fontId="27" fillId="3" borderId="61" xfId="0" applyFont="1" applyFill="1" applyBorder="1" applyAlignment="1" applyProtection="1">
      <alignment horizontal="center" vertical="center"/>
    </xf>
    <xf numFmtId="0" fontId="27" fillId="3" borderId="69" xfId="0" applyFont="1" applyFill="1" applyBorder="1" applyAlignment="1" applyProtection="1">
      <alignment horizontal="center" vertical="center" wrapText="1"/>
    </xf>
    <xf numFmtId="2" fontId="21" fillId="0" borderId="34" xfId="0" applyNumberFormat="1" applyFont="1" applyFill="1" applyBorder="1" applyAlignment="1" applyProtection="1">
      <alignment horizontal="center" vertical="center"/>
      <protection locked="0"/>
    </xf>
    <xf numFmtId="49" fontId="21" fillId="0" borderId="70" xfId="0" applyNumberFormat="1" applyFont="1" applyFill="1" applyBorder="1" applyAlignment="1" applyProtection="1">
      <alignment horizontal="center" vertical="center"/>
      <protection locked="0"/>
    </xf>
    <xf numFmtId="49" fontId="21" fillId="0" borderId="70" xfId="0" applyNumberFormat="1" applyFont="1" applyFill="1" applyBorder="1" applyAlignment="1" applyProtection="1">
      <alignment horizontal="center" vertical="center"/>
      <protection locked="0"/>
    </xf>
    <xf numFmtId="14" fontId="2" fillId="0" borderId="35" xfId="0" applyNumberFormat="1" applyFont="1" applyFill="1" applyBorder="1" applyAlignment="1" applyProtection="1">
      <alignment horizontal="center" vertical="center"/>
      <protection locked="0"/>
    </xf>
    <xf numFmtId="2" fontId="21" fillId="0" borderId="56" xfId="0" applyNumberFormat="1" applyFont="1" applyFill="1" applyBorder="1" applyAlignment="1" applyProtection="1">
      <alignment horizontal="center" vertical="center"/>
      <protection locked="0"/>
    </xf>
    <xf numFmtId="2" fontId="21" fillId="0" borderId="37" xfId="0" applyNumberFormat="1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3" borderId="71" xfId="0" applyFont="1" applyFill="1" applyBorder="1" applyAlignment="1" applyProtection="1">
      <alignment horizontal="center"/>
    </xf>
    <xf numFmtId="0" fontId="7" fillId="3" borderId="72" xfId="0" applyFont="1" applyFill="1" applyBorder="1" applyAlignment="1" applyProtection="1">
      <alignment horizontal="center"/>
    </xf>
  </cellXfs>
  <cellStyles count="5">
    <cellStyle name="Currency" xfId="3" builtinId="4"/>
    <cellStyle name="Fixed" xfId="1" xr:uid="{00000000-0005-0000-0000-000001000000}"/>
    <cellStyle name="Normal" xfId="0" builtinId="0"/>
    <cellStyle name="Normal 2" xfId="4" xr:uid="{1A9D17BE-2D4E-4979-9B98-EF02B59E9CA9}"/>
    <cellStyle name="Percent" xfId="2" builtinId="5"/>
  </cellStyles>
  <dxfs count="28"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rgb="FF96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499984740745262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60006"/>
      <color rgb="FFFFC7CE"/>
      <color rgb="FFA3FFC2"/>
      <color rgb="FF66FF99"/>
      <color rgb="FF0000CC"/>
      <color rgb="FFB8D53B"/>
      <color rgb="FFBEEF21"/>
      <color rgb="FFD8E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COD Calibration Plot</a:t>
            </a:r>
          </a:p>
        </c:rich>
      </c:tx>
      <c:layout>
        <c:manualLayout>
          <c:xMode val="edge"/>
          <c:yMode val="edge"/>
          <c:x val="0.22080762361223685"/>
          <c:y val="2.63241302157128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08792650918635"/>
          <c:y val="0.18337066200058327"/>
          <c:w val="0.78578215223097114"/>
          <c:h val="0.59216828216861361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trendline>
            <c:trendlineType val="linear"/>
            <c:forward val="0.5"/>
            <c:dispRSqr val="1"/>
            <c:dispEq val="1"/>
            <c:trendlineLbl>
              <c:layout>
                <c:manualLayout>
                  <c:x val="3.9627021367792309E-2"/>
                  <c:y val="0.2406292913385826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50" b="1" baseline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Benchsheet!$J$24:$J$32</c:f>
              <c:numCache>
                <c:formatCode>0.00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Benchsheet!$F$24:$F$32</c:f>
              <c:numCache>
                <c:formatCode>0.000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0E-4451-9180-C5A8ADE24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48896"/>
        <c:axId val="89250816"/>
      </c:scatterChart>
      <c:valAx>
        <c:axId val="8924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(mg/L)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9250816"/>
        <c:crosses val="autoZero"/>
        <c:crossBetween val="midCat"/>
      </c:valAx>
      <c:valAx>
        <c:axId val="8925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89248896"/>
        <c:crosses val="autoZero"/>
        <c:crossBetween val="midCat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63501</xdr:colOff>
      <xdr:row>5</xdr:row>
      <xdr:rowOff>0</xdr:rowOff>
    </xdr:from>
    <xdr:to>
      <xdr:col>12</xdr:col>
      <xdr:colOff>529168</xdr:colOff>
      <xdr:row>12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showGridLines="0" tabSelected="1" view="pageLayout" zoomScale="70" zoomScaleNormal="100" zoomScaleSheetLayoutView="100" zoomScalePageLayoutView="70" workbookViewId="0">
      <selection activeCell="G43" sqref="G43:G44"/>
    </sheetView>
  </sheetViews>
  <sheetFormatPr defaultRowHeight="12.5" x14ac:dyDescent="0.25"/>
  <cols>
    <col min="1" max="1" width="3.54296875" customWidth="1"/>
    <col min="2" max="2" width="26.453125" customWidth="1"/>
    <col min="3" max="3" width="14.54296875" customWidth="1"/>
    <col min="4" max="4" width="11" customWidth="1"/>
    <col min="5" max="5" width="9.26953125" customWidth="1"/>
    <col min="6" max="6" width="16.1796875" customWidth="1"/>
    <col min="7" max="7" width="14.453125" customWidth="1"/>
    <col min="8" max="8" width="1.26953125" customWidth="1"/>
    <col min="9" max="9" width="16.54296875" customWidth="1"/>
    <col min="10" max="10" width="11.54296875" customWidth="1"/>
    <col min="11" max="11" width="10.81640625" customWidth="1"/>
    <col min="12" max="12" width="11.54296875" customWidth="1"/>
    <col min="13" max="13" width="8.1796875" customWidth="1"/>
    <col min="14" max="14" width="9.81640625" customWidth="1"/>
    <col min="15" max="18" width="9.1796875" style="9"/>
  </cols>
  <sheetData>
    <row r="1" spans="1:18" ht="33.75" customHeight="1" x14ac:dyDescent="0.25">
      <c r="A1" s="12"/>
      <c r="B1" s="150" t="s">
        <v>69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8" ht="15" customHeight="1" x14ac:dyDescent="0.25">
      <c r="A2" s="12"/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8" ht="17.5" x14ac:dyDescent="0.35">
      <c r="A3" s="12"/>
      <c r="B3" s="27" t="s">
        <v>24</v>
      </c>
      <c r="C3" s="170"/>
      <c r="D3" s="171"/>
      <c r="E3" s="47"/>
      <c r="F3" s="48" t="s">
        <v>33</v>
      </c>
      <c r="G3" s="173"/>
      <c r="H3" s="170"/>
      <c r="I3" s="171"/>
      <c r="J3" s="47"/>
      <c r="K3" s="48" t="s">
        <v>34</v>
      </c>
      <c r="L3" s="173"/>
      <c r="M3" s="171"/>
    </row>
    <row r="4" spans="1:18" ht="17.5" x14ac:dyDescent="0.35">
      <c r="A4" s="12"/>
      <c r="B4" s="74" t="s">
        <v>61</v>
      </c>
      <c r="C4" s="172"/>
      <c r="D4" s="172"/>
      <c r="E4" s="97" t="s">
        <v>67</v>
      </c>
      <c r="F4" s="70"/>
      <c r="G4" s="71"/>
      <c r="H4" s="71"/>
      <c r="I4" s="71"/>
      <c r="J4" s="72"/>
      <c r="K4" s="70"/>
      <c r="L4" s="71"/>
      <c r="M4" s="71"/>
    </row>
    <row r="5" spans="1:18" ht="10" customHeight="1" thickBot="1" x14ac:dyDescent="0.3">
      <c r="A5" s="12"/>
      <c r="B5" s="13"/>
      <c r="C5" s="14"/>
      <c r="D5" s="13"/>
      <c r="E5" s="13"/>
      <c r="F5" s="13"/>
      <c r="G5" s="15"/>
      <c r="H5" s="15"/>
      <c r="I5" s="13"/>
      <c r="J5" s="12"/>
      <c r="K5" s="12"/>
      <c r="L5" s="12"/>
      <c r="M5" s="12"/>
    </row>
    <row r="6" spans="1:18" ht="18" customHeight="1" thickBot="1" x14ac:dyDescent="0.3">
      <c r="A6" s="12"/>
      <c r="B6" s="158" t="s">
        <v>38</v>
      </c>
      <c r="C6" s="254"/>
      <c r="D6" s="159"/>
      <c r="E6" s="159"/>
      <c r="F6" s="254"/>
      <c r="G6" s="160"/>
      <c r="H6" s="16"/>
      <c r="I6" s="17"/>
      <c r="J6" s="17"/>
      <c r="K6" s="17"/>
      <c r="L6" s="124"/>
      <c r="M6" s="124"/>
      <c r="O6" s="8"/>
      <c r="P6" s="8"/>
      <c r="Q6" s="120"/>
      <c r="R6" s="120"/>
    </row>
    <row r="7" spans="1:18" ht="18" customHeight="1" thickTop="1" x14ac:dyDescent="0.25">
      <c r="A7" s="12"/>
      <c r="B7" s="75" t="s">
        <v>39</v>
      </c>
      <c r="C7" s="255"/>
      <c r="D7" s="68"/>
      <c r="E7" s="69" t="s">
        <v>41</v>
      </c>
      <c r="F7" s="258"/>
      <c r="G7" s="18"/>
      <c r="H7" s="16"/>
      <c r="I7" s="17"/>
      <c r="J7" s="17"/>
      <c r="K7" s="17"/>
      <c r="L7" s="124"/>
      <c r="M7" s="124"/>
      <c r="O7" s="8"/>
      <c r="P7" s="8"/>
      <c r="Q7" s="120"/>
      <c r="R7" s="120"/>
    </row>
    <row r="8" spans="1:18" ht="18" customHeight="1" thickBot="1" x14ac:dyDescent="0.3">
      <c r="A8" s="12"/>
      <c r="B8" s="76" t="s">
        <v>40</v>
      </c>
      <c r="C8" s="256"/>
      <c r="D8" s="144" t="s">
        <v>42</v>
      </c>
      <c r="E8" s="144"/>
      <c r="F8" s="259"/>
      <c r="G8" s="18"/>
      <c r="H8" s="16"/>
      <c r="I8" s="17"/>
      <c r="J8" s="17"/>
      <c r="K8" s="17"/>
      <c r="L8" s="124"/>
      <c r="M8" s="124"/>
      <c r="O8" s="8"/>
      <c r="P8" s="8"/>
      <c r="Q8" s="120"/>
      <c r="R8" s="120"/>
    </row>
    <row r="9" spans="1:18" ht="18" customHeight="1" thickBot="1" x14ac:dyDescent="0.3">
      <c r="A9" s="12"/>
      <c r="B9" s="79" t="s">
        <v>51</v>
      </c>
      <c r="C9" s="257"/>
      <c r="D9" s="245" t="s">
        <v>43</v>
      </c>
      <c r="E9" s="20"/>
      <c r="F9" s="20"/>
      <c r="G9" s="21"/>
      <c r="H9" s="16"/>
      <c r="I9" s="17"/>
      <c r="J9" s="17"/>
      <c r="K9" s="17"/>
      <c r="L9" s="124"/>
      <c r="M9" s="124"/>
      <c r="O9" s="8"/>
      <c r="P9" s="8"/>
      <c r="Q9" s="120"/>
      <c r="R9" s="120"/>
    </row>
    <row r="10" spans="1:18" ht="18" customHeight="1" x14ac:dyDescent="0.25">
      <c r="A10" s="12"/>
      <c r="B10" s="242"/>
      <c r="C10" s="243"/>
      <c r="D10" s="244"/>
      <c r="E10" s="22"/>
      <c r="F10" s="22"/>
      <c r="G10" s="22"/>
      <c r="H10" s="16"/>
      <c r="I10" s="22"/>
      <c r="J10" s="17"/>
      <c r="K10" s="17"/>
      <c r="L10" s="124"/>
      <c r="M10" s="124"/>
      <c r="P10" s="8"/>
      <c r="Q10" s="120"/>
      <c r="R10" s="120"/>
    </row>
    <row r="11" spans="1:18" ht="4.4000000000000004" customHeight="1" thickBot="1" x14ac:dyDescent="0.3">
      <c r="A11" s="12"/>
      <c r="B11" s="12"/>
      <c r="C11" s="12"/>
      <c r="D11" s="12"/>
      <c r="E11" s="12"/>
      <c r="F11" s="12"/>
      <c r="G11" s="12"/>
      <c r="H11" s="16"/>
      <c r="I11" s="22"/>
      <c r="J11" s="22"/>
      <c r="K11" s="22"/>
      <c r="L11" s="22"/>
      <c r="M11" s="22"/>
    </row>
    <row r="12" spans="1:18" ht="18" customHeight="1" thickBot="1" x14ac:dyDescent="0.5">
      <c r="A12" s="12"/>
      <c r="B12" s="58" t="s">
        <v>32</v>
      </c>
      <c r="C12" s="44"/>
      <c r="D12" s="45"/>
      <c r="E12" s="45"/>
      <c r="F12" s="45"/>
      <c r="G12" s="46"/>
      <c r="H12" s="12"/>
      <c r="I12" s="12"/>
      <c r="J12" s="12"/>
      <c r="K12" s="12"/>
      <c r="L12" s="12"/>
      <c r="M12" s="12"/>
    </row>
    <row r="13" spans="1:18" ht="12" customHeight="1" thickTop="1" thickBot="1" x14ac:dyDescent="0.3">
      <c r="A13" s="12"/>
      <c r="B13" s="249"/>
      <c r="C13" s="253" t="s">
        <v>70</v>
      </c>
      <c r="D13" s="155" t="s">
        <v>17</v>
      </c>
      <c r="E13" s="155"/>
      <c r="F13" s="155" t="s">
        <v>16</v>
      </c>
      <c r="G13" s="157" t="s">
        <v>26</v>
      </c>
      <c r="H13" s="12"/>
      <c r="I13" s="12"/>
      <c r="J13" s="12"/>
      <c r="K13" s="12"/>
      <c r="L13" s="12"/>
      <c r="M13" s="12"/>
      <c r="N13" s="6"/>
      <c r="P13" s="10"/>
    </row>
    <row r="14" spans="1:18" ht="18" customHeight="1" thickBot="1" x14ac:dyDescent="0.35">
      <c r="A14" s="12"/>
      <c r="B14" s="249"/>
      <c r="C14" s="156"/>
      <c r="D14" s="156"/>
      <c r="E14" s="156"/>
      <c r="F14" s="156"/>
      <c r="G14" s="248"/>
      <c r="H14" s="12"/>
      <c r="I14" s="58" t="s">
        <v>25</v>
      </c>
      <c r="J14" s="43"/>
      <c r="K14" s="233"/>
      <c r="L14" s="234"/>
      <c r="M14" s="46"/>
      <c r="N14" s="7"/>
      <c r="P14" s="10"/>
    </row>
    <row r="15" spans="1:18" ht="15" customHeight="1" thickTop="1" thickBot="1" x14ac:dyDescent="0.4">
      <c r="A15" s="12"/>
      <c r="B15" s="250"/>
      <c r="C15" s="260"/>
      <c r="D15" s="260"/>
      <c r="E15" s="260"/>
      <c r="F15" s="260"/>
      <c r="G15" s="261"/>
      <c r="H15" s="12"/>
      <c r="I15" s="54"/>
      <c r="J15" s="231" t="s">
        <v>56</v>
      </c>
      <c r="K15" s="235"/>
      <c r="L15" s="236"/>
      <c r="M15" s="232"/>
      <c r="N15" s="6"/>
      <c r="P15" s="10"/>
    </row>
    <row r="16" spans="1:18" ht="15" customHeight="1" x14ac:dyDescent="0.35">
      <c r="A16" s="12"/>
      <c r="B16" s="77" t="s">
        <v>37</v>
      </c>
      <c r="C16" s="262"/>
      <c r="D16" s="263"/>
      <c r="E16" s="263"/>
      <c r="F16" s="264"/>
      <c r="G16" s="265"/>
      <c r="H16" s="12"/>
      <c r="I16" s="23"/>
      <c r="J16" s="24"/>
      <c r="K16" s="24"/>
      <c r="L16" s="19"/>
      <c r="M16" s="61" t="s">
        <v>13</v>
      </c>
      <c r="N16" s="6"/>
      <c r="O16" s="10"/>
    </row>
    <row r="17" spans="1:16" ht="15" customHeight="1" x14ac:dyDescent="0.35">
      <c r="A17" s="12"/>
      <c r="B17" s="77" t="s">
        <v>36</v>
      </c>
      <c r="C17" s="266"/>
      <c r="D17" s="246"/>
      <c r="E17" s="246"/>
      <c r="F17" s="247"/>
      <c r="G17" s="174"/>
      <c r="H17" s="12"/>
      <c r="I17" s="55" t="s">
        <v>18</v>
      </c>
      <c r="J17" s="56" t="str">
        <f>IF(F25="","",CORREL(F24:F32,J24:J32))</f>
        <v/>
      </c>
      <c r="K17" s="122" t="str">
        <f>IF(J17="","",IF(J17&lt;0.995,"  * FAIL *    'r' too low","Pass - 'r' acceptable"))</f>
        <v/>
      </c>
      <c r="L17" s="123"/>
      <c r="M17" s="28" t="s">
        <v>27</v>
      </c>
      <c r="N17" s="5"/>
    </row>
    <row r="18" spans="1:16" ht="15" customHeight="1" x14ac:dyDescent="0.35">
      <c r="A18" s="12"/>
      <c r="B18" s="77" t="s">
        <v>35</v>
      </c>
      <c r="C18" s="266"/>
      <c r="D18" s="246"/>
      <c r="E18" s="246"/>
      <c r="F18" s="247"/>
      <c r="G18" s="174"/>
      <c r="H18" s="12"/>
      <c r="I18" s="55" t="s">
        <v>2</v>
      </c>
      <c r="J18" s="57" t="str">
        <f>IF(F25="","",SLOPE(F24:F32,J24:J32))</f>
        <v/>
      </c>
      <c r="K18" s="121"/>
      <c r="L18" s="121"/>
      <c r="M18" s="62"/>
      <c r="N18" s="4"/>
    </row>
    <row r="19" spans="1:16" ht="15" customHeight="1" thickBot="1" x14ac:dyDescent="0.4">
      <c r="A19" s="12"/>
      <c r="B19" s="77" t="s">
        <v>58</v>
      </c>
      <c r="C19" s="266"/>
      <c r="D19" s="246"/>
      <c r="E19" s="246"/>
      <c r="F19" s="247"/>
      <c r="G19" s="174"/>
      <c r="H19" s="12"/>
      <c r="I19" s="55" t="s">
        <v>52</v>
      </c>
      <c r="J19" s="229" t="str">
        <f>IF(F25="","",INTERCEPT(F24:F32,J24:J32))</f>
        <v/>
      </c>
      <c r="K19" s="73" t="s">
        <v>57</v>
      </c>
      <c r="L19" s="57" t="str">
        <f>IF(J18="","",(-J19/J18))</f>
        <v/>
      </c>
      <c r="M19" s="18"/>
      <c r="N19" s="5"/>
    </row>
    <row r="20" spans="1:16" ht="15" customHeight="1" thickBot="1" x14ac:dyDescent="0.4">
      <c r="A20" s="12"/>
      <c r="B20" s="77"/>
      <c r="C20" s="266"/>
      <c r="D20" s="246"/>
      <c r="E20" s="246"/>
      <c r="F20" s="247"/>
      <c r="G20" s="174"/>
      <c r="H20" s="12"/>
      <c r="I20" s="63" t="s">
        <v>3</v>
      </c>
      <c r="J20" s="230"/>
      <c r="K20" s="238" t="str">
        <f>IF(J19="","",(IF(L19&gt;J20,"x intercept should be &lt;LOD","")))</f>
        <v/>
      </c>
      <c r="L20" s="239"/>
      <c r="M20" s="62"/>
      <c r="N20" s="4"/>
      <c r="O20" s="11"/>
      <c r="P20" s="11"/>
    </row>
    <row r="21" spans="1:16" ht="15" customHeight="1" thickBot="1" x14ac:dyDescent="0.3">
      <c r="A21" s="12"/>
      <c r="B21" s="78"/>
      <c r="C21" s="267"/>
      <c r="D21" s="251"/>
      <c r="E21" s="251"/>
      <c r="F21" s="252"/>
      <c r="G21" s="175"/>
      <c r="H21" s="19"/>
      <c r="I21" s="138" t="s">
        <v>55</v>
      </c>
      <c r="J21" s="237"/>
      <c r="K21" s="240"/>
      <c r="L21" s="241"/>
      <c r="M21" s="67"/>
    </row>
    <row r="22" spans="1:16" ht="6" customHeight="1" thickBot="1" x14ac:dyDescent="0.45">
      <c r="A22" s="12"/>
      <c r="B22" s="25"/>
      <c r="C22" s="26"/>
      <c r="D22" s="26"/>
      <c r="E22" s="25"/>
      <c r="F22" s="25"/>
      <c r="G22" s="20"/>
      <c r="H22" s="20"/>
      <c r="I22" s="20"/>
      <c r="J22" s="20"/>
      <c r="K22" s="20"/>
      <c r="L22" s="25"/>
      <c r="M22" s="12"/>
    </row>
    <row r="23" spans="1:16" ht="86.5" customHeight="1" thickBot="1" x14ac:dyDescent="0.3">
      <c r="A23" s="12"/>
      <c r="B23" s="49" t="s">
        <v>1</v>
      </c>
      <c r="C23" s="59" t="s">
        <v>22</v>
      </c>
      <c r="D23" s="59" t="s">
        <v>23</v>
      </c>
      <c r="E23" s="59" t="s">
        <v>29</v>
      </c>
      <c r="F23" s="64" t="s">
        <v>0</v>
      </c>
      <c r="G23" s="65" t="s">
        <v>59</v>
      </c>
      <c r="H23" s="127" t="s">
        <v>60</v>
      </c>
      <c r="I23" s="128"/>
      <c r="J23" s="125" t="s">
        <v>28</v>
      </c>
      <c r="K23" s="126"/>
      <c r="L23" s="127" t="s">
        <v>4</v>
      </c>
      <c r="M23" s="128"/>
    </row>
    <row r="24" spans="1:16" ht="18" x14ac:dyDescent="0.4">
      <c r="A24" s="12"/>
      <c r="B24" s="53" t="s">
        <v>14</v>
      </c>
      <c r="C24" s="204"/>
      <c r="D24" s="204"/>
      <c r="E24" s="31">
        <v>1</v>
      </c>
      <c r="F24" s="176"/>
      <c r="G24" s="34" t="str">
        <f>IF(F24="","",(((F24-J$19)/J$18)*E24))</f>
        <v/>
      </c>
      <c r="H24" s="35"/>
      <c r="I24" s="36"/>
      <c r="J24" s="186">
        <v>0</v>
      </c>
      <c r="K24" s="187"/>
      <c r="L24" s="151"/>
      <c r="M24" s="152"/>
    </row>
    <row r="25" spans="1:16" ht="18" x14ac:dyDescent="0.4">
      <c r="A25" s="12"/>
      <c r="B25" s="29" t="s">
        <v>5</v>
      </c>
      <c r="C25" s="205"/>
      <c r="D25" s="205"/>
      <c r="E25" s="32">
        <v>1</v>
      </c>
      <c r="F25" s="177"/>
      <c r="G25" s="37" t="str">
        <f t="shared" ref="G25:G32" si="0">IF(F25="","",(((F25-J$19)/J$18)*E25))</f>
        <v/>
      </c>
      <c r="H25" s="38"/>
      <c r="I25" s="39" t="str">
        <f t="shared" ref="I25:I32" si="1">IF(F25="", "","RF= "&amp;TEXT(F25/J25,"0.000"))</f>
        <v/>
      </c>
      <c r="J25" s="188">
        <v>1</v>
      </c>
      <c r="K25" s="189"/>
      <c r="L25" s="132" t="str">
        <f>IF(F25="","",G25/J25)</f>
        <v/>
      </c>
      <c r="M25" s="133"/>
    </row>
    <row r="26" spans="1:16" ht="18" x14ac:dyDescent="0.4">
      <c r="A26" s="12"/>
      <c r="B26" s="29" t="s">
        <v>6</v>
      </c>
      <c r="C26" s="205"/>
      <c r="D26" s="205"/>
      <c r="E26" s="32">
        <v>1</v>
      </c>
      <c r="F26" s="177"/>
      <c r="G26" s="37" t="str">
        <f t="shared" si="0"/>
        <v/>
      </c>
      <c r="H26" s="38"/>
      <c r="I26" s="39" t="str">
        <f t="shared" si="1"/>
        <v/>
      </c>
      <c r="J26" s="188">
        <v>2</v>
      </c>
      <c r="K26" s="189"/>
      <c r="L26" s="132" t="str">
        <f t="shared" ref="L26:L32" si="2">IF(F26="","",G26/J26)</f>
        <v/>
      </c>
      <c r="M26" s="133"/>
    </row>
    <row r="27" spans="1:16" ht="18" x14ac:dyDescent="0.4">
      <c r="A27" s="12"/>
      <c r="B27" s="29" t="s">
        <v>7</v>
      </c>
      <c r="C27" s="205"/>
      <c r="D27" s="205"/>
      <c r="E27" s="32">
        <v>1</v>
      </c>
      <c r="F27" s="177"/>
      <c r="G27" s="37" t="str">
        <f t="shared" si="0"/>
        <v/>
      </c>
      <c r="H27" s="38"/>
      <c r="I27" s="39" t="str">
        <f t="shared" si="1"/>
        <v/>
      </c>
      <c r="J27" s="188">
        <v>3</v>
      </c>
      <c r="K27" s="189"/>
      <c r="L27" s="132" t="str">
        <f t="shared" si="2"/>
        <v/>
      </c>
      <c r="M27" s="133"/>
    </row>
    <row r="28" spans="1:16" ht="18" x14ac:dyDescent="0.4">
      <c r="A28" s="12"/>
      <c r="B28" s="29" t="s">
        <v>9</v>
      </c>
      <c r="C28" s="205"/>
      <c r="D28" s="205"/>
      <c r="E28" s="32">
        <v>1</v>
      </c>
      <c r="F28" s="177"/>
      <c r="G28" s="37" t="str">
        <f t="shared" si="0"/>
        <v/>
      </c>
      <c r="H28" s="38"/>
      <c r="I28" s="39" t="str">
        <f t="shared" si="1"/>
        <v/>
      </c>
      <c r="J28" s="188"/>
      <c r="K28" s="189"/>
      <c r="L28" s="132" t="str">
        <f t="shared" si="2"/>
        <v/>
      </c>
      <c r="M28" s="133"/>
    </row>
    <row r="29" spans="1:16" ht="18" x14ac:dyDescent="0.4">
      <c r="A29" s="12"/>
      <c r="B29" s="29" t="s">
        <v>10</v>
      </c>
      <c r="C29" s="205"/>
      <c r="D29" s="205"/>
      <c r="E29" s="32">
        <v>1</v>
      </c>
      <c r="F29" s="177"/>
      <c r="G29" s="37" t="str">
        <f t="shared" si="0"/>
        <v/>
      </c>
      <c r="H29" s="38"/>
      <c r="I29" s="39" t="str">
        <f t="shared" si="1"/>
        <v/>
      </c>
      <c r="J29" s="188"/>
      <c r="K29" s="189"/>
      <c r="L29" s="132" t="str">
        <f t="shared" si="2"/>
        <v/>
      </c>
      <c r="M29" s="133"/>
    </row>
    <row r="30" spans="1:16" ht="18" x14ac:dyDescent="0.4">
      <c r="A30" s="12"/>
      <c r="B30" s="29" t="s">
        <v>11</v>
      </c>
      <c r="C30" s="205"/>
      <c r="D30" s="205"/>
      <c r="E30" s="32">
        <v>1</v>
      </c>
      <c r="F30" s="177"/>
      <c r="G30" s="37" t="str">
        <f t="shared" si="0"/>
        <v/>
      </c>
      <c r="H30" s="38"/>
      <c r="I30" s="39" t="str">
        <f t="shared" si="1"/>
        <v/>
      </c>
      <c r="J30" s="188"/>
      <c r="K30" s="189"/>
      <c r="L30" s="132" t="str">
        <f t="shared" si="2"/>
        <v/>
      </c>
      <c r="M30" s="133"/>
    </row>
    <row r="31" spans="1:16" ht="18" x14ac:dyDescent="0.4">
      <c r="A31" s="12"/>
      <c r="B31" s="29" t="s">
        <v>19</v>
      </c>
      <c r="C31" s="205"/>
      <c r="D31" s="205"/>
      <c r="E31" s="32">
        <v>1</v>
      </c>
      <c r="F31" s="177"/>
      <c r="G31" s="37" t="str">
        <f t="shared" si="0"/>
        <v/>
      </c>
      <c r="H31" s="38"/>
      <c r="I31" s="39" t="str">
        <f t="shared" si="1"/>
        <v/>
      </c>
      <c r="J31" s="188"/>
      <c r="K31" s="189"/>
      <c r="L31" s="132" t="str">
        <f t="shared" si="2"/>
        <v/>
      </c>
      <c r="M31" s="133"/>
    </row>
    <row r="32" spans="1:16" ht="18.5" thickBot="1" x14ac:dyDescent="0.45">
      <c r="A32" s="12"/>
      <c r="B32" s="30" t="s">
        <v>15</v>
      </c>
      <c r="C32" s="206"/>
      <c r="D32" s="206"/>
      <c r="E32" s="33">
        <v>1</v>
      </c>
      <c r="F32" s="178"/>
      <c r="G32" s="66" t="str">
        <f t="shared" si="0"/>
        <v/>
      </c>
      <c r="H32" s="40"/>
      <c r="I32" s="41" t="str">
        <f t="shared" si="1"/>
        <v/>
      </c>
      <c r="J32" s="190"/>
      <c r="K32" s="191"/>
      <c r="L32" s="134" t="str">
        <f t="shared" si="2"/>
        <v/>
      </c>
      <c r="M32" s="135"/>
    </row>
    <row r="33" spans="1:13" ht="18" customHeight="1" thickBot="1" x14ac:dyDescent="0.3">
      <c r="A33" s="12"/>
      <c r="B33" s="145" t="s">
        <v>20</v>
      </c>
      <c r="C33" s="192"/>
      <c r="D33" s="192"/>
      <c r="E33" s="141" t="str">
        <f>IF(C33="","",D33/C33)</f>
        <v/>
      </c>
      <c r="F33" s="179"/>
      <c r="G33" s="104" t="str">
        <f>IF(F33="","",(F33-J$19)/J$18)</f>
        <v/>
      </c>
      <c r="H33" s="129" t="str">
        <f>IF(F33="","",IF(E33="","Enter Vols",(G33*E33)))</f>
        <v/>
      </c>
      <c r="I33" s="99"/>
      <c r="J33" s="270"/>
      <c r="K33" s="271"/>
      <c r="L33" s="136" t="str">
        <f>IF(F33="","",H33/J33)</f>
        <v/>
      </c>
      <c r="M33" s="137"/>
    </row>
    <row r="34" spans="1:13" ht="18" customHeight="1" thickBot="1" x14ac:dyDescent="0.4">
      <c r="A34" s="12"/>
      <c r="B34" s="146"/>
      <c r="C34" s="193"/>
      <c r="D34" s="193"/>
      <c r="E34" s="147"/>
      <c r="F34" s="180"/>
      <c r="G34" s="105"/>
      <c r="H34" s="130"/>
      <c r="I34" s="131"/>
      <c r="J34" s="276" t="s">
        <v>8</v>
      </c>
      <c r="K34" s="277"/>
      <c r="L34" s="102" t="str">
        <f>IF(F33="","",IF(OR(L33&gt;1.1,L33&lt;0.9),"* FAIL *","Pass"))</f>
        <v/>
      </c>
      <c r="M34" s="103"/>
    </row>
    <row r="35" spans="1:13" ht="18" customHeight="1" thickTop="1" thickBot="1" x14ac:dyDescent="0.3">
      <c r="A35" s="12"/>
      <c r="B35" s="145" t="s">
        <v>21</v>
      </c>
      <c r="C35" s="192"/>
      <c r="D35" s="192"/>
      <c r="E35" s="141" t="str">
        <f t="shared" ref="E35" si="3">IF(C35="","",D35/C35)</f>
        <v/>
      </c>
      <c r="F35" s="179"/>
      <c r="G35" s="118" t="str">
        <f t="shared" ref="G35" si="4">IF(F35="","",(F35-J$19)/J$18)</f>
        <v/>
      </c>
      <c r="H35" s="112" t="str">
        <f>IF(F35="","",IF(E35="","Enter Vols",G35*E35))</f>
        <v/>
      </c>
      <c r="I35" s="113"/>
      <c r="J35" s="274"/>
      <c r="K35" s="275"/>
      <c r="L35" s="110" t="str">
        <f>IF(F35="","",H35/J35)</f>
        <v/>
      </c>
      <c r="M35" s="111"/>
    </row>
    <row r="36" spans="1:13" ht="18" customHeight="1" thickBot="1" x14ac:dyDescent="0.4">
      <c r="A36" s="12"/>
      <c r="B36" s="149"/>
      <c r="C36" s="194"/>
      <c r="D36" s="194"/>
      <c r="E36" s="142"/>
      <c r="F36" s="181"/>
      <c r="G36" s="119"/>
      <c r="H36" s="100"/>
      <c r="I36" s="101"/>
      <c r="J36" s="268" t="s">
        <v>8</v>
      </c>
      <c r="K36" s="269"/>
      <c r="L36" s="102" t="str">
        <f>IF(F35="","",IF(OR(L35&gt;1.1,L35&lt;0.9),"* FAIL *","Pass"))</f>
        <v/>
      </c>
      <c r="M36" s="103"/>
    </row>
    <row r="37" spans="1:13" ht="18" customHeight="1" thickTop="1" x14ac:dyDescent="0.25">
      <c r="A37" s="12"/>
      <c r="B37" s="148" t="s">
        <v>12</v>
      </c>
      <c r="C37" s="195"/>
      <c r="D37" s="195"/>
      <c r="E37" s="141" t="str">
        <f t="shared" ref="E37:E59" si="5">IF(C37="","",D37/C37)</f>
        <v/>
      </c>
      <c r="F37" s="182"/>
      <c r="G37" s="118" t="str">
        <f t="shared" ref="G37" si="6">IF(F37="","",(F37-J$19)/J$18)</f>
        <v/>
      </c>
      <c r="H37" s="98" t="str">
        <f>IF(F37="","",IF(E37="","Enter Vols",G37*E37))</f>
        <v/>
      </c>
      <c r="I37" s="99"/>
      <c r="J37" s="114" t="s">
        <v>31</v>
      </c>
      <c r="K37" s="115"/>
      <c r="L37" s="106" t="str">
        <f>IF(F37="","",IF(J20="","Enter LOD",IF(H37&gt;(MAX(J20,(0.05*C4),(0.1*(MIN(H39:I60))))),"* FAIL *","Pass")))</f>
        <v/>
      </c>
      <c r="M37" s="107"/>
    </row>
    <row r="38" spans="1:13" ht="18" customHeight="1" thickBot="1" x14ac:dyDescent="0.3">
      <c r="A38" s="12"/>
      <c r="B38" s="149"/>
      <c r="C38" s="194"/>
      <c r="D38" s="194"/>
      <c r="E38" s="142"/>
      <c r="F38" s="181"/>
      <c r="G38" s="119"/>
      <c r="H38" s="100"/>
      <c r="I38" s="101"/>
      <c r="J38" s="116"/>
      <c r="K38" s="117"/>
      <c r="L38" s="108"/>
      <c r="M38" s="109"/>
    </row>
    <row r="39" spans="1:13" ht="18" customHeight="1" x14ac:dyDescent="0.25">
      <c r="A39" s="12"/>
      <c r="B39" s="199"/>
      <c r="C39" s="192"/>
      <c r="D39" s="192"/>
      <c r="E39" s="141" t="str">
        <f t="shared" si="5"/>
        <v/>
      </c>
      <c r="F39" s="179"/>
      <c r="G39" s="118" t="str">
        <f t="shared" ref="G39" si="7">IF(F39="","",(F39-J$19)/J$18)</f>
        <v/>
      </c>
      <c r="H39" s="98" t="str">
        <f>IF(F39="","",IF(E39="","Enter Vols",(G39*E39)))</f>
        <v/>
      </c>
      <c r="I39" s="99"/>
      <c r="J39" s="207" t="str">
        <f>IF(F39="","",(IF((F39)&gt;(MAX($F$24:$F$32)),"OVER RANGE - dilute and re-run","")))</f>
        <v/>
      </c>
      <c r="K39" s="208"/>
      <c r="L39" s="208"/>
      <c r="M39" s="209"/>
    </row>
    <row r="40" spans="1:13" ht="18" customHeight="1" thickBot="1" x14ac:dyDescent="0.3">
      <c r="A40" s="12"/>
      <c r="B40" s="200"/>
      <c r="C40" s="194"/>
      <c r="D40" s="194"/>
      <c r="E40" s="142"/>
      <c r="F40" s="181"/>
      <c r="G40" s="119"/>
      <c r="H40" s="100"/>
      <c r="I40" s="101"/>
      <c r="J40" s="210" t="str">
        <f>IF($J$20="","ENTER LOD ABOVE",(IF(G39&lt;$J$20,(_xlfn.CONCAT("&lt;LOD, Report as &lt;",(E39*$J$20))),"")))</f>
        <v>ENTER LOD ABOVE</v>
      </c>
      <c r="K40" s="211"/>
      <c r="L40" s="211"/>
      <c r="M40" s="212"/>
    </row>
    <row r="41" spans="1:13" ht="18" customHeight="1" x14ac:dyDescent="0.25">
      <c r="A41" s="12"/>
      <c r="B41" s="199"/>
      <c r="C41" s="192"/>
      <c r="D41" s="192"/>
      <c r="E41" s="141" t="str">
        <f t="shared" si="5"/>
        <v/>
      </c>
      <c r="F41" s="179"/>
      <c r="G41" s="118" t="str">
        <f t="shared" ref="G41" si="8">IF(F41="","",(F41-J$19)/J$18)</f>
        <v/>
      </c>
      <c r="H41" s="98" t="str">
        <f t="shared" ref="H41" si="9">IF(F41="","",IF(E41="","Enter Vols",(G41*E41)))</f>
        <v/>
      </c>
      <c r="I41" s="99"/>
      <c r="J41" s="207" t="str">
        <f>IF(F41="","",(IF((F41)&gt;(MAX($F$24:$F$32)),"OVER RANGE - dilute and re-run","")))</f>
        <v/>
      </c>
      <c r="K41" s="208"/>
      <c r="L41" s="208"/>
      <c r="M41" s="209"/>
    </row>
    <row r="42" spans="1:13" ht="18" customHeight="1" thickBot="1" x14ac:dyDescent="0.3">
      <c r="A42" s="12"/>
      <c r="B42" s="200"/>
      <c r="C42" s="194"/>
      <c r="D42" s="194"/>
      <c r="E42" s="142"/>
      <c r="F42" s="181"/>
      <c r="G42" s="119"/>
      <c r="H42" s="100"/>
      <c r="I42" s="101"/>
      <c r="J42" s="210" t="str">
        <f>IF($J$20="","ENTER LOD ABOVE",(IF(G41&lt;$J$20,(_xlfn.CONCAT("&lt;LOD, Report as &lt;",(E41*$J$20))),"")))</f>
        <v>ENTER LOD ABOVE</v>
      </c>
      <c r="K42" s="211"/>
      <c r="L42" s="211"/>
      <c r="M42" s="212"/>
    </row>
    <row r="43" spans="1:13" ht="18" customHeight="1" x14ac:dyDescent="0.25">
      <c r="A43" s="12"/>
      <c r="B43" s="199"/>
      <c r="C43" s="195"/>
      <c r="D43" s="195"/>
      <c r="E43" s="141" t="str">
        <f t="shared" si="5"/>
        <v/>
      </c>
      <c r="F43" s="182"/>
      <c r="G43" s="118" t="str">
        <f t="shared" ref="G43" si="10">IF(F43="","",(F43-J$19)/J$18)</f>
        <v/>
      </c>
      <c r="H43" s="98" t="str">
        <f t="shared" ref="H43" si="11">IF(F43="","",IF(E43="","Enter Vols",(G43*E43)))</f>
        <v/>
      </c>
      <c r="I43" s="99"/>
      <c r="J43" s="207" t="str">
        <f t="shared" ref="J43" si="12">IF(F43="","",(IF((F43)&gt;(MAX($F$24:$F$32)),"OVER RANGE - dilute and re-run","")))</f>
        <v/>
      </c>
      <c r="K43" s="208"/>
      <c r="L43" s="208"/>
      <c r="M43" s="209"/>
    </row>
    <row r="44" spans="1:13" ht="18" customHeight="1" thickBot="1" x14ac:dyDescent="0.3">
      <c r="A44" s="12"/>
      <c r="B44" s="200"/>
      <c r="C44" s="196"/>
      <c r="D44" s="196"/>
      <c r="E44" s="142"/>
      <c r="F44" s="183"/>
      <c r="G44" s="119"/>
      <c r="H44" s="100"/>
      <c r="I44" s="101"/>
      <c r="J44" s="210" t="str">
        <f>IF($J$20="","ENTER LOD ABOVE",(IF(G43&lt;$J$20,(_xlfn.CONCAT("&lt;LOD, Report as &lt;",(E43*$J$20))),"")))</f>
        <v>ENTER LOD ABOVE</v>
      </c>
      <c r="K44" s="211"/>
      <c r="L44" s="211"/>
      <c r="M44" s="212"/>
    </row>
    <row r="45" spans="1:13" ht="18" customHeight="1" x14ac:dyDescent="0.25">
      <c r="A45" s="12"/>
      <c r="B45" s="199"/>
      <c r="C45" s="195"/>
      <c r="D45" s="195"/>
      <c r="E45" s="141" t="str">
        <f t="shared" si="5"/>
        <v/>
      </c>
      <c r="F45" s="182"/>
      <c r="G45" s="118" t="str">
        <f t="shared" ref="G45" si="13">IF(F45="","",(F45-J$19)/J$18)</f>
        <v/>
      </c>
      <c r="H45" s="98" t="str">
        <f t="shared" ref="H45" si="14">IF(F45="","",IF(E45="","Enter Vols",(G45*E45)))</f>
        <v/>
      </c>
      <c r="I45" s="99"/>
      <c r="J45" s="207" t="str">
        <f t="shared" ref="J45" si="15">IF(F45="","",(IF((F45)&gt;(MAX($F$24:$F$32)),"OVER RANGE - dilute and re-run","")))</f>
        <v/>
      </c>
      <c r="K45" s="208"/>
      <c r="L45" s="208"/>
      <c r="M45" s="209"/>
    </row>
    <row r="46" spans="1:13" ht="18" customHeight="1" thickBot="1" x14ac:dyDescent="0.3">
      <c r="A46" s="12"/>
      <c r="B46" s="200"/>
      <c r="C46" s="194"/>
      <c r="D46" s="194"/>
      <c r="E46" s="142"/>
      <c r="F46" s="181"/>
      <c r="G46" s="119"/>
      <c r="H46" s="100"/>
      <c r="I46" s="101"/>
      <c r="J46" s="210" t="str">
        <f>IF($J$20="","ENTER LOD ABOVE",(IF(G45&lt;$J$20,(_xlfn.CONCAT("&lt;LOD, Report as &lt;",(E45*$J$20))),"")))</f>
        <v>ENTER LOD ABOVE</v>
      </c>
      <c r="K46" s="211"/>
      <c r="L46" s="211"/>
      <c r="M46" s="212"/>
    </row>
    <row r="47" spans="1:13" ht="18" customHeight="1" x14ac:dyDescent="0.25">
      <c r="A47" s="12"/>
      <c r="B47" s="199"/>
      <c r="C47" s="192"/>
      <c r="D47" s="192"/>
      <c r="E47" s="163" t="str">
        <f t="shared" si="5"/>
        <v/>
      </c>
      <c r="F47" s="182"/>
      <c r="G47" s="143" t="str">
        <f t="shared" ref="G47" si="16">IF(F47="","",(F47-J$19)/J$18)</f>
        <v/>
      </c>
      <c r="H47" s="98" t="str">
        <f t="shared" ref="H47" si="17">IF(F47="","",IF(E47="","Enter Vols",(G47*E47)))</f>
        <v/>
      </c>
      <c r="I47" s="99"/>
      <c r="J47" s="207" t="str">
        <f t="shared" ref="J47" si="18">IF(F47="","",(IF((F47)&gt;(MAX($F$24:$F$32)),"OVER RANGE - dilute and re-run","")))</f>
        <v/>
      </c>
      <c r="K47" s="208"/>
      <c r="L47" s="208"/>
      <c r="M47" s="209"/>
    </row>
    <row r="48" spans="1:13" ht="18" customHeight="1" thickBot="1" x14ac:dyDescent="0.3">
      <c r="A48" s="12"/>
      <c r="B48" s="200"/>
      <c r="C48" s="194"/>
      <c r="D48" s="194"/>
      <c r="E48" s="142"/>
      <c r="F48" s="181"/>
      <c r="G48" s="119"/>
      <c r="H48" s="100"/>
      <c r="I48" s="101"/>
      <c r="J48" s="210" t="str">
        <f>IF($J$20="","ENTER LOD ABOVE",(IF(G47&lt;$J$20,(_xlfn.CONCAT("&lt;LOD, Report as &lt;",(E47*$J$20))),"")))</f>
        <v>ENTER LOD ABOVE</v>
      </c>
      <c r="K48" s="211"/>
      <c r="L48" s="211"/>
      <c r="M48" s="212"/>
    </row>
    <row r="49" spans="1:14" ht="18" customHeight="1" x14ac:dyDescent="0.25">
      <c r="A49" s="12"/>
      <c r="B49" s="199"/>
      <c r="C49" s="192"/>
      <c r="D49" s="192"/>
      <c r="E49" s="141" t="str">
        <f t="shared" si="5"/>
        <v/>
      </c>
      <c r="F49" s="182"/>
      <c r="G49" s="118" t="str">
        <f t="shared" ref="G49" si="19">IF(F49="","",(F49-J$19)/J$18)</f>
        <v/>
      </c>
      <c r="H49" s="98" t="str">
        <f t="shared" ref="H49" si="20">IF(F49="","",IF(E49="","Enter Vols",(G49*E49)))</f>
        <v/>
      </c>
      <c r="I49" s="99"/>
      <c r="J49" s="213" t="str">
        <f t="shared" ref="J49" si="21">IF(F49="","",(IF((F49)&gt;(MAX($F$24:$F$32)),"OVER RANGE - dilute and re-run","")))</f>
        <v/>
      </c>
      <c r="K49" s="214"/>
      <c r="L49" s="214"/>
      <c r="M49" s="215"/>
    </row>
    <row r="50" spans="1:14" ht="18" customHeight="1" thickBot="1" x14ac:dyDescent="0.3">
      <c r="A50" s="12"/>
      <c r="B50" s="201"/>
      <c r="C50" s="194"/>
      <c r="D50" s="194"/>
      <c r="E50" s="142"/>
      <c r="F50" s="181"/>
      <c r="G50" s="119"/>
      <c r="H50" s="100"/>
      <c r="I50" s="101"/>
      <c r="J50" s="210" t="str">
        <f>IF($J$20="","ENTER LOD ABOVE",(IF(G49&lt;$J$20,(_xlfn.CONCAT("&lt;LOD, Report as &lt;",(E49*$J$20))),"")))</f>
        <v>ENTER LOD ABOVE</v>
      </c>
      <c r="K50" s="211"/>
      <c r="L50" s="211"/>
      <c r="M50" s="212"/>
    </row>
    <row r="51" spans="1:14" ht="18" customHeight="1" x14ac:dyDescent="0.25">
      <c r="A51" s="12"/>
      <c r="B51" s="199"/>
      <c r="C51" s="192"/>
      <c r="D51" s="192"/>
      <c r="E51" s="141" t="str">
        <f t="shared" si="5"/>
        <v/>
      </c>
      <c r="F51" s="182"/>
      <c r="G51" s="118" t="str">
        <f t="shared" ref="G51" si="22">IF(F51="","",(F51-J$19)/J$18)</f>
        <v/>
      </c>
      <c r="H51" s="98" t="str">
        <f t="shared" ref="H51" si="23">IF(F51="","",IF(E51="","Enter Vols",(G51*E51)))</f>
        <v/>
      </c>
      <c r="I51" s="99"/>
      <c r="J51" s="207" t="str">
        <f>IF(F51="","",(IF((F51)&gt;(MAX($F$24:$F$32)),"OVER RANGE - dilute and re-run","")))</f>
        <v/>
      </c>
      <c r="K51" s="208"/>
      <c r="L51" s="208"/>
      <c r="M51" s="209"/>
    </row>
    <row r="52" spans="1:14" ht="18" customHeight="1" thickBot="1" x14ac:dyDescent="0.3">
      <c r="A52" s="12"/>
      <c r="B52" s="201"/>
      <c r="C52" s="194"/>
      <c r="D52" s="194"/>
      <c r="E52" s="142"/>
      <c r="F52" s="181"/>
      <c r="G52" s="119"/>
      <c r="H52" s="100"/>
      <c r="I52" s="101"/>
      <c r="J52" s="210" t="str">
        <f>IF($J$20="","ENTER LOD ABOVE",(IF(G51&lt;$J$20,(_xlfn.CONCAT("&lt;LOD, Report as &lt;",(E51*$J$20))),"")))</f>
        <v>ENTER LOD ABOVE</v>
      </c>
      <c r="K52" s="211"/>
      <c r="L52" s="211"/>
      <c r="M52" s="212"/>
    </row>
    <row r="53" spans="1:14" ht="18" customHeight="1" x14ac:dyDescent="0.25">
      <c r="A53" s="12"/>
      <c r="B53" s="202"/>
      <c r="C53" s="192"/>
      <c r="D53" s="192"/>
      <c r="E53" s="141" t="str">
        <f t="shared" si="5"/>
        <v/>
      </c>
      <c r="F53" s="182"/>
      <c r="G53" s="118" t="str">
        <f t="shared" ref="G53" si="24">IF(F53="","",(F53-J$19)/J$18)</f>
        <v/>
      </c>
      <c r="H53" s="98" t="str">
        <f t="shared" ref="H53" si="25">IF(F53="","",IF(E53="","Enter Vols",(G53*E53)))</f>
        <v/>
      </c>
      <c r="I53" s="99"/>
      <c r="J53" s="207" t="str">
        <f t="shared" ref="J53" si="26">IF(F53="","",(IF((F53)&gt;(MAX($F$24:$F$32)),"OVER RANGE - dilute and re-run","")))</f>
        <v/>
      </c>
      <c r="K53" s="208"/>
      <c r="L53" s="208"/>
      <c r="M53" s="209"/>
    </row>
    <row r="54" spans="1:14" ht="18" customHeight="1" thickBot="1" x14ac:dyDescent="0.3">
      <c r="A54" s="12"/>
      <c r="B54" s="203"/>
      <c r="C54" s="194"/>
      <c r="D54" s="194"/>
      <c r="E54" s="142"/>
      <c r="F54" s="181"/>
      <c r="G54" s="119"/>
      <c r="H54" s="100"/>
      <c r="I54" s="101"/>
      <c r="J54" s="210" t="str">
        <f>IF($J$20="","ENTER LOD ABOVE",(IF(G53&lt;$J$20,(_xlfn.CONCAT("&lt;LOD, Report as &lt;",(E53*$J$20))),"")))</f>
        <v>ENTER LOD ABOVE</v>
      </c>
      <c r="K54" s="211"/>
      <c r="L54" s="211"/>
      <c r="M54" s="212"/>
      <c r="N54" s="1"/>
    </row>
    <row r="55" spans="1:14" ht="18" customHeight="1" x14ac:dyDescent="0.25">
      <c r="A55" s="12"/>
      <c r="B55" s="202"/>
      <c r="C55" s="192"/>
      <c r="D55" s="197"/>
      <c r="E55" s="141" t="str">
        <f t="shared" si="5"/>
        <v/>
      </c>
      <c r="F55" s="184"/>
      <c r="G55" s="118" t="str">
        <f t="shared" ref="G55" si="27">IF(F55="","",(F55-J$19)/J$18)</f>
        <v/>
      </c>
      <c r="H55" s="98" t="str">
        <f t="shared" ref="H55" si="28">IF(F55="","",IF(E55="","Enter Vols",(G55*E55)))</f>
        <v/>
      </c>
      <c r="I55" s="99"/>
      <c r="J55" s="207" t="str">
        <f t="shared" ref="J55" si="29">IF(F55="","",(IF((F55)&gt;(MAX($F$24:$F$32)),"OVER RANGE - dilute and re-run","")))</f>
        <v/>
      </c>
      <c r="K55" s="208"/>
      <c r="L55" s="208"/>
      <c r="M55" s="209"/>
    </row>
    <row r="56" spans="1:14" ht="18" customHeight="1" thickBot="1" x14ac:dyDescent="0.3">
      <c r="A56" s="12"/>
      <c r="B56" s="203"/>
      <c r="C56" s="194"/>
      <c r="D56" s="198"/>
      <c r="E56" s="142"/>
      <c r="F56" s="185"/>
      <c r="G56" s="119"/>
      <c r="H56" s="100"/>
      <c r="I56" s="101"/>
      <c r="J56" s="210" t="str">
        <f>IF($J$20="","ENTER LOD ABOVE",(IF(G55&lt;$J$20,(_xlfn.CONCAT("&lt;LOD, Report as &lt;",(E55*$J$20))),"")))</f>
        <v>ENTER LOD ABOVE</v>
      </c>
      <c r="K56" s="211"/>
      <c r="L56" s="211"/>
      <c r="M56" s="212"/>
    </row>
    <row r="57" spans="1:14" ht="18" customHeight="1" x14ac:dyDescent="0.25">
      <c r="A57" s="12"/>
      <c r="B57" s="202"/>
      <c r="C57" s="192"/>
      <c r="D57" s="192"/>
      <c r="E57" s="141" t="str">
        <f t="shared" si="5"/>
        <v/>
      </c>
      <c r="F57" s="182"/>
      <c r="G57" s="118" t="str">
        <f t="shared" ref="G57" si="30">IF(F57="","",(F57-J$19)/J$18)</f>
        <v/>
      </c>
      <c r="H57" s="98" t="str">
        <f t="shared" ref="H57" si="31">IF(F57="","",IF(E57="","Enter Vols",(G57*E57)))</f>
        <v/>
      </c>
      <c r="I57" s="99"/>
      <c r="J57" s="207" t="str">
        <f t="shared" ref="J57" si="32">IF(F57="","",(IF((F57)&gt;(MAX($F$24:$F$32)),"OVER RANGE - dilute and re-run","")))</f>
        <v/>
      </c>
      <c r="K57" s="208"/>
      <c r="L57" s="208"/>
      <c r="M57" s="209"/>
    </row>
    <row r="58" spans="1:14" ht="18" customHeight="1" thickBot="1" x14ac:dyDescent="0.3">
      <c r="A58" s="12"/>
      <c r="B58" s="203"/>
      <c r="C58" s="194"/>
      <c r="D58" s="194"/>
      <c r="E58" s="142"/>
      <c r="F58" s="179"/>
      <c r="G58" s="119"/>
      <c r="H58" s="100"/>
      <c r="I58" s="101"/>
      <c r="J58" s="210" t="str">
        <f>IF($J$20="","ENTER LOD ABOVE",(IF(G57&lt;$J$20,(_xlfn.CONCAT("&lt;LOD, Report as &lt;",(E57*$J$20))),"")))</f>
        <v>ENTER LOD ABOVE</v>
      </c>
      <c r="K58" s="211"/>
      <c r="L58" s="211"/>
      <c r="M58" s="212"/>
    </row>
    <row r="59" spans="1:14" ht="18" customHeight="1" thickBot="1" x14ac:dyDescent="0.4">
      <c r="A59" s="12"/>
      <c r="B59" s="139" t="s">
        <v>30</v>
      </c>
      <c r="C59" s="192"/>
      <c r="D59" s="197"/>
      <c r="E59" s="141" t="str">
        <f t="shared" si="5"/>
        <v/>
      </c>
      <c r="F59" s="184"/>
      <c r="G59" s="118" t="str">
        <f t="shared" ref="G59" si="33">IF(F59="","",(F59-J$19)/J$18)</f>
        <v/>
      </c>
      <c r="H59" s="98" t="str">
        <f t="shared" ref="H59" si="34">IF(F59="","",IF(E59="","Enter Vols",(G59*E59)))</f>
        <v/>
      </c>
      <c r="I59" s="99"/>
      <c r="J59" s="272"/>
      <c r="K59" s="273"/>
      <c r="L59" s="110" t="str">
        <f>IF(F59="","",H59/J59)</f>
        <v/>
      </c>
      <c r="M59" s="111"/>
    </row>
    <row r="60" spans="1:14" ht="18" customHeight="1" thickBot="1" x14ac:dyDescent="0.4">
      <c r="A60" s="12"/>
      <c r="B60" s="140"/>
      <c r="C60" s="194"/>
      <c r="D60" s="198"/>
      <c r="E60" s="142"/>
      <c r="F60" s="185"/>
      <c r="G60" s="119"/>
      <c r="H60" s="100"/>
      <c r="I60" s="101"/>
      <c r="J60" s="42" t="s">
        <v>8</v>
      </c>
      <c r="K60" s="42"/>
      <c r="L60" s="161" t="str">
        <f>IF(F59="","",IF(OR(L59&gt;1.1,L59&lt;0.9),"* FAIL *","Pass"))</f>
        <v/>
      </c>
      <c r="M60" s="162"/>
    </row>
    <row r="61" spans="1:14" ht="5.9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4" ht="15.5" x14ac:dyDescent="0.35">
      <c r="A62" s="12"/>
      <c r="B62" s="60" t="s">
        <v>53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4" ht="15.5" x14ac:dyDescent="0.35">
      <c r="A63" s="12"/>
      <c r="B63" s="60" t="s">
        <v>54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4" ht="15.5" x14ac:dyDescent="0.35">
      <c r="B64" s="60" t="s">
        <v>68</v>
      </c>
    </row>
    <row r="65" spans="1:2" x14ac:dyDescent="0.25">
      <c r="B65" s="2"/>
    </row>
    <row r="66" spans="1:2" x14ac:dyDescent="0.25">
      <c r="B66" s="3"/>
    </row>
    <row r="67" spans="1:2" x14ac:dyDescent="0.25">
      <c r="A67" s="1"/>
    </row>
  </sheetData>
  <sheetProtection algorithmName="SHA-512" hashValue="g6+FqlzKVDakOrBzgtfog4n7dHED8NRuWQW29pKJxNikUrVR0FH41KEMeruwX9w4wm6FPisYSX/cYIEECd8iCQ==" saltValue="CaFG1Qtm8bov8bWo01kKQw==" spinCount="100000" sheet="1" objects="1" scenarios="1"/>
  <mergeCells count="186">
    <mergeCell ref="F13:F15"/>
    <mergeCell ref="G13:G15"/>
    <mergeCell ref="B13:B15"/>
    <mergeCell ref="F33:F34"/>
    <mergeCell ref="C4:D4"/>
    <mergeCell ref="F35:F36"/>
    <mergeCell ref="L60:M60"/>
    <mergeCell ref="L59:M59"/>
    <mergeCell ref="E55:E56"/>
    <mergeCell ref="F55:F56"/>
    <mergeCell ref="J59:K59"/>
    <mergeCell ref="H49:I50"/>
    <mergeCell ref="G55:G56"/>
    <mergeCell ref="E53:E54"/>
    <mergeCell ref="G53:G54"/>
    <mergeCell ref="G35:G36"/>
    <mergeCell ref="F39:F40"/>
    <mergeCell ref="G39:G40"/>
    <mergeCell ref="F37:F38"/>
    <mergeCell ref="C37:C38"/>
    <mergeCell ref="C53:C54"/>
    <mergeCell ref="D53:D54"/>
    <mergeCell ref="C47:C48"/>
    <mergeCell ref="D47:D48"/>
    <mergeCell ref="E47:E48"/>
    <mergeCell ref="C41:C42"/>
    <mergeCell ref="D41:D42"/>
    <mergeCell ref="B1:M1"/>
    <mergeCell ref="L23:M23"/>
    <mergeCell ref="L24:M24"/>
    <mergeCell ref="L25:M25"/>
    <mergeCell ref="L26:M26"/>
    <mergeCell ref="L27:M27"/>
    <mergeCell ref="L28:M28"/>
    <mergeCell ref="L29:M29"/>
    <mergeCell ref="L30:M30"/>
    <mergeCell ref="B2:M2"/>
    <mergeCell ref="G3:I3"/>
    <mergeCell ref="D16:E16"/>
    <mergeCell ref="D21:E21"/>
    <mergeCell ref="D19:E19"/>
    <mergeCell ref="B6:G6"/>
    <mergeCell ref="C3:D3"/>
    <mergeCell ref="K21:L21"/>
    <mergeCell ref="C13:C15"/>
    <mergeCell ref="D13:E15"/>
    <mergeCell ref="C39:C40"/>
    <mergeCell ref="D39:D40"/>
    <mergeCell ref="E39:E40"/>
    <mergeCell ref="E41:E42"/>
    <mergeCell ref="C51:C52"/>
    <mergeCell ref="D51:D52"/>
    <mergeCell ref="D20:E20"/>
    <mergeCell ref="D8:E8"/>
    <mergeCell ref="B43:B44"/>
    <mergeCell ref="C43:C44"/>
    <mergeCell ref="D43:D44"/>
    <mergeCell ref="E43:E44"/>
    <mergeCell ref="B33:B34"/>
    <mergeCell ref="C33:C34"/>
    <mergeCell ref="D33:D34"/>
    <mergeCell ref="E33:E34"/>
    <mergeCell ref="B37:B38"/>
    <mergeCell ref="B39:B40"/>
    <mergeCell ref="E37:E38"/>
    <mergeCell ref="D18:E18"/>
    <mergeCell ref="B35:B36"/>
    <mergeCell ref="C35:C36"/>
    <mergeCell ref="D35:D36"/>
    <mergeCell ref="E35:E36"/>
    <mergeCell ref="G41:G42"/>
    <mergeCell ref="F43:F44"/>
    <mergeCell ref="G43:G44"/>
    <mergeCell ref="B41:B42"/>
    <mergeCell ref="B49:B50"/>
    <mergeCell ref="E49:E50"/>
    <mergeCell ref="B45:B46"/>
    <mergeCell ref="C45:C46"/>
    <mergeCell ref="D45:D46"/>
    <mergeCell ref="E45:E46"/>
    <mergeCell ref="F45:F46"/>
    <mergeCell ref="F47:F48"/>
    <mergeCell ref="C49:C50"/>
    <mergeCell ref="D49:D50"/>
    <mergeCell ref="F49:F50"/>
    <mergeCell ref="B47:B48"/>
    <mergeCell ref="G45:G46"/>
    <mergeCell ref="G47:G48"/>
    <mergeCell ref="G49:G50"/>
    <mergeCell ref="B59:B60"/>
    <mergeCell ref="B55:B56"/>
    <mergeCell ref="C55:C56"/>
    <mergeCell ref="D55:D56"/>
    <mergeCell ref="D59:D60"/>
    <mergeCell ref="D17:E17"/>
    <mergeCell ref="G59:G60"/>
    <mergeCell ref="F59:F60"/>
    <mergeCell ref="E59:E60"/>
    <mergeCell ref="E57:E58"/>
    <mergeCell ref="F57:F58"/>
    <mergeCell ref="G57:G58"/>
    <mergeCell ref="C57:C58"/>
    <mergeCell ref="D57:D58"/>
    <mergeCell ref="C59:C60"/>
    <mergeCell ref="F51:F52"/>
    <mergeCell ref="F53:F54"/>
    <mergeCell ref="B53:B54"/>
    <mergeCell ref="B51:B52"/>
    <mergeCell ref="E51:E52"/>
    <mergeCell ref="G51:G52"/>
    <mergeCell ref="B57:B58"/>
    <mergeCell ref="D37:D38"/>
    <mergeCell ref="F41:F42"/>
    <mergeCell ref="H59:I60"/>
    <mergeCell ref="H57:I58"/>
    <mergeCell ref="H55:I56"/>
    <mergeCell ref="H53:I54"/>
    <mergeCell ref="H51:I52"/>
    <mergeCell ref="L10:M10"/>
    <mergeCell ref="J23:K23"/>
    <mergeCell ref="J24:K24"/>
    <mergeCell ref="J25:K25"/>
    <mergeCell ref="J26:K26"/>
    <mergeCell ref="J27:K27"/>
    <mergeCell ref="H23:I23"/>
    <mergeCell ref="H33:I34"/>
    <mergeCell ref="L31:M31"/>
    <mergeCell ref="L32:M32"/>
    <mergeCell ref="L33:M33"/>
    <mergeCell ref="H41:I42"/>
    <mergeCell ref="H43:I44"/>
    <mergeCell ref="J31:K31"/>
    <mergeCell ref="J32:K32"/>
    <mergeCell ref="J29:K29"/>
    <mergeCell ref="J30:K30"/>
    <mergeCell ref="J28:K28"/>
    <mergeCell ref="I21:J21"/>
    <mergeCell ref="Q6:R6"/>
    <mergeCell ref="Q7:R7"/>
    <mergeCell ref="Q8:R8"/>
    <mergeCell ref="Q9:R9"/>
    <mergeCell ref="Q10:R10"/>
    <mergeCell ref="L3:M3"/>
    <mergeCell ref="K18:L18"/>
    <mergeCell ref="K15:L15"/>
    <mergeCell ref="K17:L17"/>
    <mergeCell ref="L6:M6"/>
    <mergeCell ref="L7:M7"/>
    <mergeCell ref="L8:M8"/>
    <mergeCell ref="L9:M9"/>
    <mergeCell ref="L36:M36"/>
    <mergeCell ref="G33:G34"/>
    <mergeCell ref="J36:K36"/>
    <mergeCell ref="J34:K34"/>
    <mergeCell ref="J35:K35"/>
    <mergeCell ref="L34:M34"/>
    <mergeCell ref="L37:M38"/>
    <mergeCell ref="L35:M35"/>
    <mergeCell ref="H35:I36"/>
    <mergeCell ref="H37:I38"/>
    <mergeCell ref="J33:K33"/>
    <mergeCell ref="J37:K38"/>
    <mergeCell ref="G37:G38"/>
    <mergeCell ref="H39:I40"/>
    <mergeCell ref="H45:I46"/>
    <mergeCell ref="H47:I48"/>
    <mergeCell ref="J39:M39"/>
    <mergeCell ref="J40:M40"/>
    <mergeCell ref="J41:M41"/>
    <mergeCell ref="J42:M42"/>
    <mergeCell ref="J43:M43"/>
    <mergeCell ref="J45:M45"/>
    <mergeCell ref="J46:M46"/>
    <mergeCell ref="J47:M47"/>
    <mergeCell ref="J44:M44"/>
    <mergeCell ref="J57:M57"/>
    <mergeCell ref="J58:M58"/>
    <mergeCell ref="J48:M48"/>
    <mergeCell ref="J49:M49"/>
    <mergeCell ref="J50:M50"/>
    <mergeCell ref="J51:M51"/>
    <mergeCell ref="J52:M52"/>
    <mergeCell ref="J53:M53"/>
    <mergeCell ref="J54:M54"/>
    <mergeCell ref="J55:M55"/>
    <mergeCell ref="J56:M56"/>
  </mergeCells>
  <phoneticPr fontId="3" type="noConversion"/>
  <conditionalFormatting sqref="L33">
    <cfRule type="cellIs" dxfId="27" priority="67" operator="lessThan">
      <formula>0.9</formula>
    </cfRule>
    <cfRule type="cellIs" dxfId="26" priority="68" operator="greaterThan">
      <formula>1.1</formula>
    </cfRule>
    <cfRule type="cellIs" dxfId="25" priority="70" operator="between">
      <formula>90%</formula>
      <formula>110%</formula>
    </cfRule>
  </conditionalFormatting>
  <conditionalFormatting sqref="L34">
    <cfRule type="containsText" dxfId="24" priority="66" operator="containsText" text="* FAIL *">
      <formula>NOT(ISERROR(SEARCH("* FAIL *",L34)))</formula>
    </cfRule>
    <cfRule type="containsText" dxfId="23" priority="69" operator="containsText" text="Pass">
      <formula>NOT(ISERROR(SEARCH("Pass",L34)))</formula>
    </cfRule>
  </conditionalFormatting>
  <conditionalFormatting sqref="L60">
    <cfRule type="containsText" dxfId="22" priority="51" operator="containsText" text="* FAIL *">
      <formula>NOT(ISERROR(SEARCH("* FAIL *",L60)))</formula>
    </cfRule>
    <cfRule type="containsText" dxfId="21" priority="52" operator="containsText" text="Pass">
      <formula>NOT(ISERROR(SEARCH("Pass",L60)))</formula>
    </cfRule>
  </conditionalFormatting>
  <conditionalFormatting sqref="L59">
    <cfRule type="cellIs" dxfId="20" priority="48" operator="lessThan">
      <formula>0.9</formula>
    </cfRule>
    <cfRule type="cellIs" dxfId="19" priority="49" operator="greaterThan">
      <formula>1.1</formula>
    </cfRule>
    <cfRule type="cellIs" dxfId="18" priority="50" operator="between">
      <formula>90%</formula>
      <formula>110%</formula>
    </cfRule>
  </conditionalFormatting>
  <conditionalFormatting sqref="L36">
    <cfRule type="containsText" dxfId="17" priority="44" operator="containsText" text="* FAIL *">
      <formula>NOT(ISERROR(SEARCH("* FAIL *",L36)))</formula>
    </cfRule>
    <cfRule type="containsText" dxfId="16" priority="45" operator="containsText" text="Pass">
      <formula>NOT(ISERROR(SEARCH("Pass",L36)))</formula>
    </cfRule>
  </conditionalFormatting>
  <conditionalFormatting sqref="L35">
    <cfRule type="cellIs" dxfId="15" priority="41" operator="lessThan">
      <formula>0.9</formula>
    </cfRule>
    <cfRule type="cellIs" dxfId="14" priority="42" operator="greaterThan">
      <formula>1.1</formula>
    </cfRule>
    <cfRule type="cellIs" dxfId="13" priority="43" operator="between">
      <formula>90%</formula>
      <formula>110%</formula>
    </cfRule>
  </conditionalFormatting>
  <conditionalFormatting sqref="L37:M38">
    <cfRule type="containsText" dxfId="12" priority="39" operator="containsText" text="FAIL">
      <formula>NOT(ISERROR(SEARCH("FAIL",L37)))</formula>
    </cfRule>
    <cfRule type="containsText" dxfId="11" priority="40" operator="containsText" text="Pass">
      <formula>NOT(ISERROR(SEARCH("Pass",L37)))</formula>
    </cfRule>
  </conditionalFormatting>
  <conditionalFormatting sqref="H6">
    <cfRule type="expression" priority="33">
      <formula>H6&lt;TODAY()</formula>
    </cfRule>
  </conditionalFormatting>
  <conditionalFormatting sqref="H7:H11">
    <cfRule type="expression" dxfId="10" priority="30">
      <formula>H7&lt;TODAY()</formula>
    </cfRule>
  </conditionalFormatting>
  <conditionalFormatting sqref="K18">
    <cfRule type="containsText" dxfId="9" priority="29" operator="containsText" text="Fail">
      <formula>NOT(ISERROR(SEARCH("Fail",K18)))</formula>
    </cfRule>
  </conditionalFormatting>
  <conditionalFormatting sqref="K18">
    <cfRule type="containsText" dxfId="8" priority="28" operator="containsText" text="Pass">
      <formula>NOT(ISERROR(SEARCH("Pass",K18)))</formula>
    </cfRule>
  </conditionalFormatting>
  <conditionalFormatting sqref="K20">
    <cfRule type="containsText" dxfId="7" priority="27" operator="containsText" text="Fail">
      <formula>NOT(ISERROR(SEARCH("Fail",K20)))</formula>
    </cfRule>
  </conditionalFormatting>
  <conditionalFormatting sqref="K20">
    <cfRule type="containsText" dxfId="6" priority="26" operator="containsText" text="Pass">
      <formula>NOT(ISERROR(SEARCH("Pass",K20)))</formula>
    </cfRule>
  </conditionalFormatting>
  <conditionalFormatting sqref="K17">
    <cfRule type="containsText" dxfId="5" priority="17" operator="containsText" text="Fail">
      <formula>NOT(ISERROR(SEARCH("Fail",K17)))</formula>
    </cfRule>
  </conditionalFormatting>
  <conditionalFormatting sqref="K17">
    <cfRule type="containsText" dxfId="4" priority="16" operator="containsText" text="Pass">
      <formula>NOT(ISERROR(SEARCH("Pass",K17)))</formula>
    </cfRule>
  </conditionalFormatting>
  <conditionalFormatting sqref="K21:L21">
    <cfRule type="cellIs" dxfId="3" priority="13" operator="lessThan">
      <formula>$F$7-365</formula>
    </cfRule>
  </conditionalFormatting>
  <conditionalFormatting sqref="G16:G21">
    <cfRule type="expression" dxfId="2" priority="5">
      <formula>G16&lt;$F$7</formula>
    </cfRule>
  </conditionalFormatting>
  <conditionalFormatting sqref="F33:F60">
    <cfRule type="cellIs" dxfId="0" priority="2" operator="greaterThan">
      <formula>(MAX($F$24:$F$32))</formula>
    </cfRule>
  </conditionalFormatting>
  <printOptions horizontalCentered="1" verticalCentered="1"/>
  <pageMargins left="0.5" right="0.79464285714285698" top="0.5" bottom="0.5" header="0.5" footer="0.5"/>
  <pageSetup scale="46" orientation="portrait" r:id="rId1"/>
  <headerFooter alignWithMargins="0">
    <oddHeader>&amp;R&amp;8.</oddHeader>
    <oddFooter>&amp;LWI DNR Supplied Form.  This spreadsheet is only a guide and it is the responsibility of the user to ensure that accurate results are reported.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A2" sqref="A2"/>
    </sheetView>
  </sheetViews>
  <sheetFormatPr defaultRowHeight="12.5" x14ac:dyDescent="0.25"/>
  <cols>
    <col min="1" max="1" width="21.1796875" customWidth="1"/>
    <col min="2" max="2" width="27.81640625" customWidth="1"/>
    <col min="3" max="3" width="14" customWidth="1"/>
    <col min="4" max="4" width="23.26953125" customWidth="1"/>
    <col min="5" max="5" width="25" customWidth="1"/>
  </cols>
  <sheetData>
    <row r="1" spans="1:5" ht="18.5" thickBot="1" x14ac:dyDescent="0.3">
      <c r="A1" s="164" t="s">
        <v>72</v>
      </c>
      <c r="B1" s="165"/>
      <c r="C1" s="165"/>
      <c r="D1" s="165"/>
      <c r="E1" s="166"/>
    </row>
    <row r="2" spans="1:5" ht="13" thickBot="1" x14ac:dyDescent="0.3">
      <c r="A2" s="1"/>
      <c r="B2" s="4"/>
    </row>
    <row r="3" spans="1:5" ht="13" thickBot="1" x14ac:dyDescent="0.3">
      <c r="A3" s="167" t="s">
        <v>44</v>
      </c>
      <c r="B3" s="217"/>
      <c r="C3" s="219">
        <v>10</v>
      </c>
      <c r="D3" s="218" t="s">
        <v>45</v>
      </c>
      <c r="E3" s="52" t="s">
        <v>46</v>
      </c>
    </row>
    <row r="4" spans="1:5" ht="13" x14ac:dyDescent="0.3">
      <c r="B4" s="50"/>
      <c r="C4" s="51"/>
    </row>
    <row r="5" spans="1:5" x14ac:dyDescent="0.25">
      <c r="A5" s="168"/>
      <c r="B5" s="169" t="s">
        <v>47</v>
      </c>
      <c r="C5" s="169" t="s">
        <v>48</v>
      </c>
      <c r="D5" s="169" t="s">
        <v>49</v>
      </c>
      <c r="E5" s="169" t="s">
        <v>50</v>
      </c>
    </row>
    <row r="6" spans="1:5" ht="13" thickBot="1" x14ac:dyDescent="0.3">
      <c r="A6" s="168"/>
      <c r="B6" s="222"/>
      <c r="C6" s="222"/>
      <c r="D6" s="169"/>
      <c r="E6" s="169"/>
    </row>
    <row r="7" spans="1:5" x14ac:dyDescent="0.25">
      <c r="A7" s="220" t="s">
        <v>5</v>
      </c>
      <c r="B7" s="223">
        <v>0</v>
      </c>
      <c r="C7" s="224">
        <v>5</v>
      </c>
      <c r="D7" s="221">
        <f>IF(B7="","",C7*B7/$C$3)</f>
        <v>0</v>
      </c>
      <c r="E7" s="216">
        <f>IF(D7="","",(C7-D7))</f>
        <v>5</v>
      </c>
    </row>
    <row r="8" spans="1:5" x14ac:dyDescent="0.25">
      <c r="A8" s="220" t="s">
        <v>6</v>
      </c>
      <c r="B8" s="225">
        <v>0.2</v>
      </c>
      <c r="C8" s="226">
        <v>5</v>
      </c>
      <c r="D8" s="221">
        <f t="shared" ref="D8:D14" si="0">IF(B8="","",C8*B8/$C$3)</f>
        <v>0.1</v>
      </c>
      <c r="E8" s="216">
        <f t="shared" ref="E8:E14" si="1">IF(D8="","",(C8-D8))</f>
        <v>4.9000000000000004</v>
      </c>
    </row>
    <row r="9" spans="1:5" x14ac:dyDescent="0.25">
      <c r="A9" s="220" t="s">
        <v>7</v>
      </c>
      <c r="B9" s="225">
        <v>0.4</v>
      </c>
      <c r="C9" s="226">
        <v>5</v>
      </c>
      <c r="D9" s="221">
        <f t="shared" si="0"/>
        <v>0.2</v>
      </c>
      <c r="E9" s="216">
        <f t="shared" si="1"/>
        <v>4.8</v>
      </c>
    </row>
    <row r="10" spans="1:5" x14ac:dyDescent="0.25">
      <c r="A10" s="220" t="s">
        <v>9</v>
      </c>
      <c r="B10" s="225">
        <v>0.6</v>
      </c>
      <c r="C10" s="226">
        <v>5</v>
      </c>
      <c r="D10" s="221">
        <f t="shared" si="0"/>
        <v>0.3</v>
      </c>
      <c r="E10" s="216">
        <f t="shared" si="1"/>
        <v>4.7</v>
      </c>
    </row>
    <row r="11" spans="1:5" x14ac:dyDescent="0.25">
      <c r="A11" s="220" t="s">
        <v>10</v>
      </c>
      <c r="B11" s="225">
        <v>0.8</v>
      </c>
      <c r="C11" s="226">
        <v>5</v>
      </c>
      <c r="D11" s="221">
        <f t="shared" si="0"/>
        <v>0.4</v>
      </c>
      <c r="E11" s="216">
        <f t="shared" si="1"/>
        <v>4.5999999999999996</v>
      </c>
    </row>
    <row r="12" spans="1:5" x14ac:dyDescent="0.25">
      <c r="A12" s="220" t="s">
        <v>11</v>
      </c>
      <c r="B12" s="225">
        <v>1</v>
      </c>
      <c r="C12" s="226">
        <v>5</v>
      </c>
      <c r="D12" s="221">
        <f t="shared" si="0"/>
        <v>0.5</v>
      </c>
      <c r="E12" s="216">
        <f t="shared" si="1"/>
        <v>4.5</v>
      </c>
    </row>
    <row r="13" spans="1:5" x14ac:dyDescent="0.25">
      <c r="A13" s="220" t="s">
        <v>19</v>
      </c>
      <c r="B13" s="225"/>
      <c r="C13" s="226"/>
      <c r="D13" s="221" t="str">
        <f t="shared" si="0"/>
        <v/>
      </c>
      <c r="E13" s="216" t="str">
        <f t="shared" si="1"/>
        <v/>
      </c>
    </row>
    <row r="14" spans="1:5" ht="13" thickBot="1" x14ac:dyDescent="0.3">
      <c r="A14" s="220" t="s">
        <v>15</v>
      </c>
      <c r="B14" s="227"/>
      <c r="C14" s="228"/>
      <c r="D14" s="221" t="str">
        <f t="shared" si="0"/>
        <v/>
      </c>
      <c r="E14" s="216" t="str">
        <f t="shared" si="1"/>
        <v/>
      </c>
    </row>
  </sheetData>
  <sheetProtection algorithmName="SHA-512" hashValue="rongXdWIquMcEq/7ac0PzTk8iesmbrhTw4Zu22h5sNWjfFPbQk5Dj84kcbuO92/J+mW4h2/KRdN7dUesR6TR2g==" saltValue="V/G1QMiUeDNOpJlBJXPNkA==" spinCount="100000" sheet="1" objects="1" scenarios="1"/>
  <mergeCells count="7">
    <mergeCell ref="A1:E1"/>
    <mergeCell ref="A3:B3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991D-6985-4EE0-8641-67B7EDC1C869}">
  <dimension ref="A1:C267"/>
  <sheetViews>
    <sheetView workbookViewId="0">
      <selection activeCell="C4" sqref="C4"/>
    </sheetView>
  </sheetViews>
  <sheetFormatPr defaultRowHeight="12.5" x14ac:dyDescent="0.25"/>
  <cols>
    <col min="1" max="2" width="8.7265625" style="81"/>
    <col min="3" max="3" width="69.7265625" style="81" customWidth="1"/>
    <col min="4" max="258" width="8.7265625" style="81"/>
    <col min="259" max="259" width="69.7265625" style="81" customWidth="1"/>
    <col min="260" max="514" width="8.7265625" style="81"/>
    <col min="515" max="515" width="69.7265625" style="81" customWidth="1"/>
    <col min="516" max="770" width="8.7265625" style="81"/>
    <col min="771" max="771" width="69.7265625" style="81" customWidth="1"/>
    <col min="772" max="1026" width="8.7265625" style="81"/>
    <col min="1027" max="1027" width="69.7265625" style="81" customWidth="1"/>
    <col min="1028" max="1282" width="8.7265625" style="81"/>
    <col min="1283" max="1283" width="69.7265625" style="81" customWidth="1"/>
    <col min="1284" max="1538" width="8.7265625" style="81"/>
    <col min="1539" max="1539" width="69.7265625" style="81" customWidth="1"/>
    <col min="1540" max="1794" width="8.7265625" style="81"/>
    <col min="1795" max="1795" width="69.7265625" style="81" customWidth="1"/>
    <col min="1796" max="2050" width="8.7265625" style="81"/>
    <col min="2051" max="2051" width="69.7265625" style="81" customWidth="1"/>
    <col min="2052" max="2306" width="8.7265625" style="81"/>
    <col min="2307" max="2307" width="69.7265625" style="81" customWidth="1"/>
    <col min="2308" max="2562" width="8.7265625" style="81"/>
    <col min="2563" max="2563" width="69.7265625" style="81" customWidth="1"/>
    <col min="2564" max="2818" width="8.7265625" style="81"/>
    <col min="2819" max="2819" width="69.7265625" style="81" customWidth="1"/>
    <col min="2820" max="3074" width="8.7265625" style="81"/>
    <col min="3075" max="3075" width="69.7265625" style="81" customWidth="1"/>
    <col min="3076" max="3330" width="8.7265625" style="81"/>
    <col min="3331" max="3331" width="69.7265625" style="81" customWidth="1"/>
    <col min="3332" max="3586" width="8.7265625" style="81"/>
    <col min="3587" max="3587" width="69.7265625" style="81" customWidth="1"/>
    <col min="3588" max="3842" width="8.7265625" style="81"/>
    <col min="3843" max="3843" width="69.7265625" style="81" customWidth="1"/>
    <col min="3844" max="4098" width="8.7265625" style="81"/>
    <col min="4099" max="4099" width="69.7265625" style="81" customWidth="1"/>
    <col min="4100" max="4354" width="8.7265625" style="81"/>
    <col min="4355" max="4355" width="69.7265625" style="81" customWidth="1"/>
    <col min="4356" max="4610" width="8.7265625" style="81"/>
    <col min="4611" max="4611" width="69.7265625" style="81" customWidth="1"/>
    <col min="4612" max="4866" width="8.7265625" style="81"/>
    <col min="4867" max="4867" width="69.7265625" style="81" customWidth="1"/>
    <col min="4868" max="5122" width="8.7265625" style="81"/>
    <col min="5123" max="5123" width="69.7265625" style="81" customWidth="1"/>
    <col min="5124" max="5378" width="8.7265625" style="81"/>
    <col min="5379" max="5379" width="69.7265625" style="81" customWidth="1"/>
    <col min="5380" max="5634" width="8.7265625" style="81"/>
    <col min="5635" max="5635" width="69.7265625" style="81" customWidth="1"/>
    <col min="5636" max="5890" width="8.7265625" style="81"/>
    <col min="5891" max="5891" width="69.7265625" style="81" customWidth="1"/>
    <col min="5892" max="6146" width="8.7265625" style="81"/>
    <col min="6147" max="6147" width="69.7265625" style="81" customWidth="1"/>
    <col min="6148" max="6402" width="8.7265625" style="81"/>
    <col min="6403" max="6403" width="69.7265625" style="81" customWidth="1"/>
    <col min="6404" max="6658" width="8.7265625" style="81"/>
    <col min="6659" max="6659" width="69.7265625" style="81" customWidth="1"/>
    <col min="6660" max="6914" width="8.7265625" style="81"/>
    <col min="6915" max="6915" width="69.7265625" style="81" customWidth="1"/>
    <col min="6916" max="7170" width="8.7265625" style="81"/>
    <col min="7171" max="7171" width="69.7265625" style="81" customWidth="1"/>
    <col min="7172" max="7426" width="8.7265625" style="81"/>
    <col min="7427" max="7427" width="69.7265625" style="81" customWidth="1"/>
    <col min="7428" max="7682" width="8.7265625" style="81"/>
    <col min="7683" max="7683" width="69.7265625" style="81" customWidth="1"/>
    <col min="7684" max="7938" width="8.7265625" style="81"/>
    <col min="7939" max="7939" width="69.7265625" style="81" customWidth="1"/>
    <col min="7940" max="8194" width="8.7265625" style="81"/>
    <col min="8195" max="8195" width="69.7265625" style="81" customWidth="1"/>
    <col min="8196" max="8450" width="8.7265625" style="81"/>
    <col min="8451" max="8451" width="69.7265625" style="81" customWidth="1"/>
    <col min="8452" max="8706" width="8.7265625" style="81"/>
    <col min="8707" max="8707" width="69.7265625" style="81" customWidth="1"/>
    <col min="8708" max="8962" width="8.7265625" style="81"/>
    <col min="8963" max="8963" width="69.7265625" style="81" customWidth="1"/>
    <col min="8964" max="9218" width="8.7265625" style="81"/>
    <col min="9219" max="9219" width="69.7265625" style="81" customWidth="1"/>
    <col min="9220" max="9474" width="8.7265625" style="81"/>
    <col min="9475" max="9475" width="69.7265625" style="81" customWidth="1"/>
    <col min="9476" max="9730" width="8.7265625" style="81"/>
    <col min="9731" max="9731" width="69.7265625" style="81" customWidth="1"/>
    <col min="9732" max="9986" width="8.7265625" style="81"/>
    <col min="9987" max="9987" width="69.7265625" style="81" customWidth="1"/>
    <col min="9988" max="10242" width="8.7265625" style="81"/>
    <col min="10243" max="10243" width="69.7265625" style="81" customWidth="1"/>
    <col min="10244" max="10498" width="8.7265625" style="81"/>
    <col min="10499" max="10499" width="69.7265625" style="81" customWidth="1"/>
    <col min="10500" max="10754" width="8.7265625" style="81"/>
    <col min="10755" max="10755" width="69.7265625" style="81" customWidth="1"/>
    <col min="10756" max="11010" width="8.7265625" style="81"/>
    <col min="11011" max="11011" width="69.7265625" style="81" customWidth="1"/>
    <col min="11012" max="11266" width="8.7265625" style="81"/>
    <col min="11267" max="11267" width="69.7265625" style="81" customWidth="1"/>
    <col min="11268" max="11522" width="8.7265625" style="81"/>
    <col min="11523" max="11523" width="69.7265625" style="81" customWidth="1"/>
    <col min="11524" max="11778" width="8.7265625" style="81"/>
    <col min="11779" max="11779" width="69.7265625" style="81" customWidth="1"/>
    <col min="11780" max="12034" width="8.7265625" style="81"/>
    <col min="12035" max="12035" width="69.7265625" style="81" customWidth="1"/>
    <col min="12036" max="12290" width="8.7265625" style="81"/>
    <col min="12291" max="12291" width="69.7265625" style="81" customWidth="1"/>
    <col min="12292" max="12546" width="8.7265625" style="81"/>
    <col min="12547" max="12547" width="69.7265625" style="81" customWidth="1"/>
    <col min="12548" max="12802" width="8.7265625" style="81"/>
    <col min="12803" max="12803" width="69.7265625" style="81" customWidth="1"/>
    <col min="12804" max="13058" width="8.7265625" style="81"/>
    <col min="13059" max="13059" width="69.7265625" style="81" customWidth="1"/>
    <col min="13060" max="13314" width="8.7265625" style="81"/>
    <col min="13315" max="13315" width="69.7265625" style="81" customWidth="1"/>
    <col min="13316" max="13570" width="8.7265625" style="81"/>
    <col min="13571" max="13571" width="69.7265625" style="81" customWidth="1"/>
    <col min="13572" max="13826" width="8.7265625" style="81"/>
    <col min="13827" max="13827" width="69.7265625" style="81" customWidth="1"/>
    <col min="13828" max="14082" width="8.7265625" style="81"/>
    <col min="14083" max="14083" width="69.7265625" style="81" customWidth="1"/>
    <col min="14084" max="14338" width="8.7265625" style="81"/>
    <col min="14339" max="14339" width="69.7265625" style="81" customWidth="1"/>
    <col min="14340" max="14594" width="8.7265625" style="81"/>
    <col min="14595" max="14595" width="69.7265625" style="81" customWidth="1"/>
    <col min="14596" max="14850" width="8.7265625" style="81"/>
    <col min="14851" max="14851" width="69.7265625" style="81" customWidth="1"/>
    <col min="14852" max="15106" width="8.7265625" style="81"/>
    <col min="15107" max="15107" width="69.7265625" style="81" customWidth="1"/>
    <col min="15108" max="15362" width="8.7265625" style="81"/>
    <col min="15363" max="15363" width="69.7265625" style="81" customWidth="1"/>
    <col min="15364" max="15618" width="8.7265625" style="81"/>
    <col min="15619" max="15619" width="69.7265625" style="81" customWidth="1"/>
    <col min="15620" max="15874" width="8.7265625" style="81"/>
    <col min="15875" max="15875" width="69.7265625" style="81" customWidth="1"/>
    <col min="15876" max="16130" width="8.7265625" style="81"/>
    <col min="16131" max="16131" width="69.7265625" style="81" customWidth="1"/>
    <col min="16132" max="16384" width="8.7265625" style="81"/>
  </cols>
  <sheetData>
    <row r="1" spans="1:3" ht="31" customHeight="1" thickBot="1" x14ac:dyDescent="0.3">
      <c r="A1" s="80" t="s">
        <v>62</v>
      </c>
    </row>
    <row r="2" spans="1:3" ht="20" customHeight="1" thickBot="1" x14ac:dyDescent="0.3">
      <c r="A2" s="82" t="s">
        <v>63</v>
      </c>
      <c r="B2" s="83" t="s">
        <v>64</v>
      </c>
      <c r="C2" s="84" t="s">
        <v>65</v>
      </c>
    </row>
    <row r="3" spans="1:3" s="88" customFormat="1" ht="37.5" x14ac:dyDescent="0.25">
      <c r="A3" s="85">
        <v>45107</v>
      </c>
      <c r="B3" s="86" t="s">
        <v>66</v>
      </c>
      <c r="C3" s="87" t="s">
        <v>71</v>
      </c>
    </row>
    <row r="4" spans="1:3" s="88" customFormat="1" x14ac:dyDescent="0.25">
      <c r="A4" s="89"/>
      <c r="B4" s="90"/>
      <c r="C4" s="91"/>
    </row>
    <row r="5" spans="1:3" s="88" customFormat="1" x14ac:dyDescent="0.25">
      <c r="A5" s="89"/>
      <c r="B5" s="90"/>
      <c r="C5" s="91"/>
    </row>
    <row r="6" spans="1:3" s="88" customFormat="1" x14ac:dyDescent="0.25">
      <c r="A6" s="89"/>
      <c r="B6" s="90"/>
      <c r="C6" s="91"/>
    </row>
    <row r="7" spans="1:3" s="88" customFormat="1" x14ac:dyDescent="0.25">
      <c r="A7" s="89"/>
      <c r="B7" s="90"/>
      <c r="C7" s="91"/>
    </row>
    <row r="8" spans="1:3" s="88" customFormat="1" x14ac:dyDescent="0.25">
      <c r="A8" s="89"/>
      <c r="B8" s="90"/>
      <c r="C8" s="91"/>
    </row>
    <row r="9" spans="1:3" s="88" customFormat="1" x14ac:dyDescent="0.25">
      <c r="A9" s="89"/>
      <c r="B9" s="90"/>
      <c r="C9" s="91"/>
    </row>
    <row r="10" spans="1:3" s="88" customFormat="1" x14ac:dyDescent="0.25">
      <c r="A10" s="89"/>
      <c r="B10" s="90"/>
      <c r="C10" s="91"/>
    </row>
    <row r="11" spans="1:3" s="88" customFormat="1" x14ac:dyDescent="0.25">
      <c r="A11" s="89"/>
      <c r="B11" s="90"/>
      <c r="C11" s="91"/>
    </row>
    <row r="12" spans="1:3" s="88" customFormat="1" x14ac:dyDescent="0.25">
      <c r="A12" s="89"/>
      <c r="B12" s="90"/>
      <c r="C12" s="91"/>
    </row>
    <row r="13" spans="1:3" s="88" customFormat="1" x14ac:dyDescent="0.25">
      <c r="A13" s="89"/>
      <c r="B13" s="90"/>
      <c r="C13" s="91"/>
    </row>
    <row r="14" spans="1:3" s="88" customFormat="1" x14ac:dyDescent="0.25">
      <c r="A14" s="89"/>
      <c r="B14" s="90"/>
      <c r="C14" s="91"/>
    </row>
    <row r="15" spans="1:3" s="88" customFormat="1" x14ac:dyDescent="0.25">
      <c r="A15" s="89"/>
      <c r="B15" s="90"/>
      <c r="C15" s="91"/>
    </row>
    <row r="16" spans="1:3" s="88" customFormat="1" x14ac:dyDescent="0.25">
      <c r="A16" s="89"/>
      <c r="B16" s="90"/>
      <c r="C16" s="91"/>
    </row>
    <row r="17" spans="1:3" s="88" customFormat="1" x14ac:dyDescent="0.25">
      <c r="A17" s="89"/>
      <c r="B17" s="90"/>
      <c r="C17" s="91"/>
    </row>
    <row r="18" spans="1:3" s="88" customFormat="1" x14ac:dyDescent="0.25">
      <c r="A18" s="89"/>
      <c r="B18" s="90"/>
      <c r="C18" s="91"/>
    </row>
    <row r="19" spans="1:3" s="88" customFormat="1" x14ac:dyDescent="0.25">
      <c r="A19" s="89"/>
      <c r="B19" s="90"/>
      <c r="C19" s="91"/>
    </row>
    <row r="20" spans="1:3" s="88" customFormat="1" x14ac:dyDescent="0.25">
      <c r="A20" s="89"/>
      <c r="B20" s="90"/>
      <c r="C20" s="91"/>
    </row>
    <row r="21" spans="1:3" s="88" customFormat="1" x14ac:dyDescent="0.25">
      <c r="A21" s="89"/>
      <c r="B21" s="90"/>
      <c r="C21" s="91"/>
    </row>
    <row r="22" spans="1:3" s="88" customFormat="1" x14ac:dyDescent="0.25">
      <c r="A22" s="89"/>
      <c r="B22" s="90"/>
      <c r="C22" s="91"/>
    </row>
    <row r="23" spans="1:3" s="88" customFormat="1" x14ac:dyDescent="0.25">
      <c r="A23" s="89"/>
      <c r="B23" s="90"/>
      <c r="C23" s="91"/>
    </row>
    <row r="24" spans="1:3" s="88" customFormat="1" x14ac:dyDescent="0.25">
      <c r="A24" s="89"/>
      <c r="B24" s="90"/>
      <c r="C24" s="91"/>
    </row>
    <row r="25" spans="1:3" s="88" customFormat="1" x14ac:dyDescent="0.25">
      <c r="A25" s="89"/>
      <c r="B25" s="90"/>
      <c r="C25" s="91"/>
    </row>
    <row r="26" spans="1:3" s="88" customFormat="1" x14ac:dyDescent="0.25">
      <c r="A26" s="89"/>
      <c r="B26" s="90"/>
      <c r="C26" s="91"/>
    </row>
    <row r="27" spans="1:3" s="88" customFormat="1" x14ac:dyDescent="0.25">
      <c r="A27" s="89"/>
      <c r="B27" s="90"/>
      <c r="C27" s="91"/>
    </row>
    <row r="28" spans="1:3" x14ac:dyDescent="0.25">
      <c r="A28" s="92"/>
      <c r="B28" s="93"/>
      <c r="C28" s="94"/>
    </row>
    <row r="29" spans="1:3" x14ac:dyDescent="0.25">
      <c r="A29" s="95"/>
      <c r="B29" s="95"/>
      <c r="C29" s="96"/>
    </row>
    <row r="30" spans="1:3" x14ac:dyDescent="0.25">
      <c r="A30" s="95"/>
      <c r="B30" s="95"/>
      <c r="C30" s="96"/>
    </row>
    <row r="31" spans="1:3" x14ac:dyDescent="0.25">
      <c r="A31" s="95"/>
      <c r="B31" s="95"/>
      <c r="C31" s="96"/>
    </row>
    <row r="32" spans="1:3" x14ac:dyDescent="0.25">
      <c r="A32" s="95"/>
      <c r="B32" s="95"/>
      <c r="C32" s="96"/>
    </row>
    <row r="33" spans="1:3" x14ac:dyDescent="0.25">
      <c r="A33" s="96"/>
      <c r="B33" s="96"/>
      <c r="C33" s="96"/>
    </row>
    <row r="34" spans="1:3" x14ac:dyDescent="0.25">
      <c r="A34" s="96"/>
      <c r="B34" s="96"/>
      <c r="C34" s="96"/>
    </row>
    <row r="35" spans="1:3" x14ac:dyDescent="0.25">
      <c r="A35" s="96"/>
      <c r="B35" s="96"/>
      <c r="C35" s="96"/>
    </row>
    <row r="36" spans="1:3" x14ac:dyDescent="0.25">
      <c r="A36" s="96"/>
      <c r="B36" s="96"/>
      <c r="C36" s="96"/>
    </row>
    <row r="37" spans="1:3" x14ac:dyDescent="0.25">
      <c r="A37" s="96"/>
      <c r="B37" s="96"/>
      <c r="C37" s="96"/>
    </row>
    <row r="38" spans="1:3" x14ac:dyDescent="0.25">
      <c r="A38" s="96"/>
      <c r="B38" s="96"/>
      <c r="C38" s="96"/>
    </row>
    <row r="39" spans="1:3" x14ac:dyDescent="0.25">
      <c r="A39" s="96"/>
      <c r="B39" s="96"/>
      <c r="C39" s="96"/>
    </row>
    <row r="40" spans="1:3" x14ac:dyDescent="0.25">
      <c r="A40" s="96"/>
      <c r="B40" s="96"/>
      <c r="C40" s="96"/>
    </row>
    <row r="41" spans="1:3" x14ac:dyDescent="0.25">
      <c r="A41" s="96"/>
      <c r="B41" s="96"/>
      <c r="C41" s="96"/>
    </row>
    <row r="42" spans="1:3" x14ac:dyDescent="0.25">
      <c r="A42" s="96"/>
      <c r="B42" s="96"/>
      <c r="C42" s="96"/>
    </row>
    <row r="43" spans="1:3" x14ac:dyDescent="0.25">
      <c r="A43" s="96"/>
      <c r="B43" s="96"/>
      <c r="C43" s="96"/>
    </row>
    <row r="44" spans="1:3" x14ac:dyDescent="0.25">
      <c r="A44" s="96"/>
      <c r="B44" s="96"/>
      <c r="C44" s="96"/>
    </row>
    <row r="45" spans="1:3" x14ac:dyDescent="0.25">
      <c r="A45" s="96"/>
      <c r="B45" s="96"/>
      <c r="C45" s="96"/>
    </row>
    <row r="46" spans="1:3" x14ac:dyDescent="0.25">
      <c r="A46" s="96"/>
      <c r="B46" s="96"/>
      <c r="C46" s="96"/>
    </row>
    <row r="47" spans="1:3" x14ac:dyDescent="0.25">
      <c r="A47" s="96"/>
      <c r="B47" s="96"/>
      <c r="C47" s="96"/>
    </row>
    <row r="48" spans="1:3" x14ac:dyDescent="0.25">
      <c r="A48" s="96"/>
      <c r="B48" s="96"/>
      <c r="C48" s="96"/>
    </row>
    <row r="49" spans="1:3" x14ac:dyDescent="0.25">
      <c r="A49" s="96"/>
      <c r="B49" s="96"/>
      <c r="C49" s="96"/>
    </row>
    <row r="50" spans="1:3" x14ac:dyDescent="0.25">
      <c r="A50" s="96"/>
      <c r="B50" s="96"/>
      <c r="C50" s="96"/>
    </row>
    <row r="51" spans="1:3" x14ac:dyDescent="0.25">
      <c r="A51" s="96"/>
      <c r="B51" s="96"/>
      <c r="C51" s="96"/>
    </row>
    <row r="52" spans="1:3" x14ac:dyDescent="0.25">
      <c r="A52" s="96"/>
      <c r="B52" s="96"/>
      <c r="C52" s="96"/>
    </row>
    <row r="53" spans="1:3" x14ac:dyDescent="0.25">
      <c r="A53" s="96"/>
      <c r="B53" s="96"/>
      <c r="C53" s="96"/>
    </row>
    <row r="54" spans="1:3" x14ac:dyDescent="0.25">
      <c r="A54" s="96"/>
      <c r="B54" s="96"/>
      <c r="C54" s="96"/>
    </row>
    <row r="55" spans="1:3" x14ac:dyDescent="0.25">
      <c r="A55" s="96"/>
      <c r="B55" s="96"/>
      <c r="C55" s="96"/>
    </row>
    <row r="56" spans="1:3" x14ac:dyDescent="0.25">
      <c r="A56" s="96"/>
      <c r="B56" s="96"/>
      <c r="C56" s="96"/>
    </row>
    <row r="57" spans="1:3" x14ac:dyDescent="0.25">
      <c r="A57" s="96"/>
      <c r="B57" s="96"/>
      <c r="C57" s="96"/>
    </row>
    <row r="58" spans="1:3" x14ac:dyDescent="0.25">
      <c r="A58" s="96"/>
      <c r="B58" s="96"/>
      <c r="C58" s="96"/>
    </row>
    <row r="59" spans="1:3" x14ac:dyDescent="0.25">
      <c r="A59" s="96"/>
      <c r="B59" s="96"/>
      <c r="C59" s="96"/>
    </row>
    <row r="60" spans="1:3" x14ac:dyDescent="0.25">
      <c r="A60" s="96"/>
      <c r="B60" s="96"/>
      <c r="C60" s="96"/>
    </row>
    <row r="61" spans="1:3" x14ac:dyDescent="0.25">
      <c r="A61" s="96"/>
      <c r="B61" s="96"/>
      <c r="C61" s="96"/>
    </row>
    <row r="62" spans="1:3" x14ac:dyDescent="0.25">
      <c r="A62" s="96"/>
      <c r="B62" s="96"/>
      <c r="C62" s="96"/>
    </row>
    <row r="63" spans="1:3" x14ac:dyDescent="0.25">
      <c r="A63" s="96"/>
      <c r="B63" s="96"/>
      <c r="C63" s="96"/>
    </row>
    <row r="64" spans="1:3" x14ac:dyDescent="0.25">
      <c r="A64" s="96"/>
      <c r="B64" s="96"/>
      <c r="C64" s="96"/>
    </row>
    <row r="65" spans="1:3" x14ac:dyDescent="0.25">
      <c r="A65" s="96"/>
      <c r="B65" s="96"/>
      <c r="C65" s="96"/>
    </row>
    <row r="66" spans="1:3" x14ac:dyDescent="0.25">
      <c r="A66" s="96"/>
      <c r="B66" s="96"/>
      <c r="C66" s="96"/>
    </row>
    <row r="67" spans="1:3" x14ac:dyDescent="0.25">
      <c r="A67" s="96"/>
      <c r="B67" s="96"/>
      <c r="C67" s="96"/>
    </row>
    <row r="68" spans="1:3" x14ac:dyDescent="0.25">
      <c r="A68" s="96"/>
      <c r="B68" s="96"/>
      <c r="C68" s="96"/>
    </row>
    <row r="69" spans="1:3" x14ac:dyDescent="0.25">
      <c r="A69" s="96"/>
      <c r="B69" s="96"/>
      <c r="C69" s="96"/>
    </row>
    <row r="70" spans="1:3" x14ac:dyDescent="0.25">
      <c r="A70" s="96"/>
      <c r="B70" s="96"/>
      <c r="C70" s="96"/>
    </row>
    <row r="71" spans="1:3" x14ac:dyDescent="0.25">
      <c r="A71" s="96"/>
      <c r="B71" s="96"/>
      <c r="C71" s="96"/>
    </row>
    <row r="72" spans="1:3" x14ac:dyDescent="0.25">
      <c r="A72" s="96"/>
      <c r="B72" s="96"/>
      <c r="C72" s="96"/>
    </row>
    <row r="73" spans="1:3" x14ac:dyDescent="0.25">
      <c r="A73" s="96"/>
      <c r="B73" s="96"/>
      <c r="C73" s="96"/>
    </row>
    <row r="74" spans="1:3" x14ac:dyDescent="0.25">
      <c r="A74" s="96"/>
      <c r="B74" s="96"/>
      <c r="C74" s="96"/>
    </row>
    <row r="75" spans="1:3" x14ac:dyDescent="0.25">
      <c r="A75" s="96"/>
      <c r="B75" s="96"/>
      <c r="C75" s="96"/>
    </row>
    <row r="76" spans="1:3" x14ac:dyDescent="0.25">
      <c r="A76" s="96"/>
      <c r="B76" s="96"/>
      <c r="C76" s="96"/>
    </row>
    <row r="77" spans="1:3" x14ac:dyDescent="0.25">
      <c r="A77" s="96"/>
      <c r="B77" s="96"/>
      <c r="C77" s="96"/>
    </row>
    <row r="78" spans="1:3" x14ac:dyDescent="0.25">
      <c r="A78" s="96"/>
      <c r="B78" s="96"/>
      <c r="C78" s="96"/>
    </row>
    <row r="79" spans="1:3" x14ac:dyDescent="0.25">
      <c r="A79" s="96"/>
      <c r="B79" s="96"/>
      <c r="C79" s="96"/>
    </row>
    <row r="80" spans="1:3" x14ac:dyDescent="0.25">
      <c r="A80" s="96"/>
      <c r="B80" s="96"/>
      <c r="C80" s="96"/>
    </row>
    <row r="81" spans="1:3" x14ac:dyDescent="0.25">
      <c r="A81" s="96"/>
      <c r="B81" s="96"/>
      <c r="C81" s="96"/>
    </row>
    <row r="82" spans="1:3" x14ac:dyDescent="0.25">
      <c r="A82" s="96"/>
      <c r="B82" s="96"/>
      <c r="C82" s="96"/>
    </row>
    <row r="83" spans="1:3" x14ac:dyDescent="0.25">
      <c r="A83" s="96"/>
      <c r="B83" s="96"/>
      <c r="C83" s="96"/>
    </row>
    <row r="84" spans="1:3" x14ac:dyDescent="0.25">
      <c r="A84" s="96"/>
      <c r="B84" s="96"/>
      <c r="C84" s="96"/>
    </row>
    <row r="85" spans="1:3" x14ac:dyDescent="0.25">
      <c r="A85" s="96"/>
      <c r="B85" s="96"/>
      <c r="C85" s="96"/>
    </row>
    <row r="86" spans="1:3" x14ac:dyDescent="0.25">
      <c r="A86" s="96"/>
      <c r="B86" s="96"/>
      <c r="C86" s="96"/>
    </row>
    <row r="87" spans="1:3" x14ac:dyDescent="0.25">
      <c r="A87" s="96"/>
      <c r="B87" s="96"/>
      <c r="C87" s="96"/>
    </row>
    <row r="88" spans="1:3" x14ac:dyDescent="0.25">
      <c r="A88" s="96"/>
      <c r="B88" s="96"/>
      <c r="C88" s="96"/>
    </row>
    <row r="89" spans="1:3" x14ac:dyDescent="0.25">
      <c r="A89" s="96"/>
      <c r="B89" s="96"/>
      <c r="C89" s="96"/>
    </row>
    <row r="90" spans="1:3" x14ac:dyDescent="0.25">
      <c r="A90" s="96"/>
      <c r="B90" s="96"/>
      <c r="C90" s="96"/>
    </row>
    <row r="91" spans="1:3" x14ac:dyDescent="0.25">
      <c r="A91" s="96"/>
      <c r="B91" s="96"/>
      <c r="C91" s="96"/>
    </row>
    <row r="92" spans="1:3" x14ac:dyDescent="0.25">
      <c r="A92" s="96"/>
      <c r="B92" s="96"/>
      <c r="C92" s="96"/>
    </row>
    <row r="93" spans="1:3" x14ac:dyDescent="0.25">
      <c r="A93" s="96"/>
      <c r="B93" s="96"/>
      <c r="C93" s="96"/>
    </row>
    <row r="94" spans="1:3" x14ac:dyDescent="0.25">
      <c r="A94" s="96"/>
      <c r="B94" s="96"/>
      <c r="C94" s="96"/>
    </row>
    <row r="95" spans="1:3" x14ac:dyDescent="0.25">
      <c r="A95" s="96"/>
      <c r="B95" s="96"/>
      <c r="C95" s="96"/>
    </row>
    <row r="96" spans="1:3" x14ac:dyDescent="0.25">
      <c r="A96" s="96"/>
      <c r="B96" s="96"/>
      <c r="C96" s="96"/>
    </row>
    <row r="97" spans="1:3" x14ac:dyDescent="0.25">
      <c r="A97" s="96"/>
      <c r="B97" s="96"/>
      <c r="C97" s="96"/>
    </row>
    <row r="98" spans="1:3" x14ac:dyDescent="0.25">
      <c r="A98" s="96"/>
      <c r="B98" s="96"/>
      <c r="C98" s="96"/>
    </row>
    <row r="99" spans="1:3" x14ac:dyDescent="0.25">
      <c r="A99" s="96"/>
      <c r="B99" s="96"/>
      <c r="C99" s="96"/>
    </row>
    <row r="100" spans="1:3" x14ac:dyDescent="0.25">
      <c r="A100" s="96"/>
      <c r="B100" s="96"/>
      <c r="C100" s="96"/>
    </row>
    <row r="101" spans="1:3" x14ac:dyDescent="0.25">
      <c r="A101" s="96"/>
      <c r="B101" s="96"/>
      <c r="C101" s="96"/>
    </row>
    <row r="102" spans="1:3" x14ac:dyDescent="0.25">
      <c r="A102" s="96"/>
      <c r="B102" s="96"/>
      <c r="C102" s="96"/>
    </row>
    <row r="103" spans="1:3" x14ac:dyDescent="0.25">
      <c r="A103" s="96"/>
      <c r="B103" s="96"/>
      <c r="C103" s="96"/>
    </row>
    <row r="104" spans="1:3" x14ac:dyDescent="0.25">
      <c r="A104" s="96"/>
      <c r="B104" s="96"/>
      <c r="C104" s="96"/>
    </row>
    <row r="105" spans="1:3" x14ac:dyDescent="0.25">
      <c r="A105" s="96"/>
      <c r="B105" s="96"/>
      <c r="C105" s="96"/>
    </row>
    <row r="106" spans="1:3" x14ac:dyDescent="0.25">
      <c r="A106" s="96"/>
      <c r="B106" s="96"/>
      <c r="C106" s="96"/>
    </row>
    <row r="107" spans="1:3" x14ac:dyDescent="0.25">
      <c r="A107" s="96"/>
      <c r="B107" s="96"/>
      <c r="C107" s="96"/>
    </row>
    <row r="108" spans="1:3" x14ac:dyDescent="0.25">
      <c r="A108" s="96"/>
      <c r="B108" s="96"/>
      <c r="C108" s="96"/>
    </row>
    <row r="109" spans="1:3" x14ac:dyDescent="0.25">
      <c r="A109" s="96"/>
      <c r="B109" s="96"/>
      <c r="C109" s="96"/>
    </row>
    <row r="110" spans="1:3" x14ac:dyDescent="0.25">
      <c r="A110" s="96"/>
      <c r="B110" s="96"/>
      <c r="C110" s="96"/>
    </row>
    <row r="111" spans="1:3" x14ac:dyDescent="0.25">
      <c r="A111" s="96"/>
      <c r="B111" s="96"/>
      <c r="C111" s="96"/>
    </row>
    <row r="112" spans="1:3" x14ac:dyDescent="0.25">
      <c r="A112" s="96"/>
      <c r="B112" s="96"/>
      <c r="C112" s="96"/>
    </row>
    <row r="113" spans="1:3" x14ac:dyDescent="0.25">
      <c r="A113" s="96"/>
      <c r="B113" s="96"/>
      <c r="C113" s="96"/>
    </row>
    <row r="114" spans="1:3" x14ac:dyDescent="0.25">
      <c r="A114" s="96"/>
      <c r="B114" s="96"/>
      <c r="C114" s="96"/>
    </row>
    <row r="115" spans="1:3" x14ac:dyDescent="0.25">
      <c r="A115" s="96"/>
      <c r="B115" s="96"/>
      <c r="C115" s="96"/>
    </row>
    <row r="116" spans="1:3" x14ac:dyDescent="0.25">
      <c r="A116" s="96"/>
      <c r="B116" s="96"/>
      <c r="C116" s="96"/>
    </row>
    <row r="117" spans="1:3" x14ac:dyDescent="0.25">
      <c r="A117" s="96"/>
      <c r="B117" s="96"/>
      <c r="C117" s="96"/>
    </row>
    <row r="118" spans="1:3" x14ac:dyDescent="0.25">
      <c r="A118" s="96"/>
      <c r="B118" s="96"/>
      <c r="C118" s="96"/>
    </row>
    <row r="119" spans="1:3" x14ac:dyDescent="0.25">
      <c r="A119" s="96"/>
      <c r="B119" s="96"/>
      <c r="C119" s="96"/>
    </row>
    <row r="120" spans="1:3" x14ac:dyDescent="0.25">
      <c r="A120" s="96"/>
      <c r="B120" s="96"/>
      <c r="C120" s="96"/>
    </row>
    <row r="121" spans="1:3" x14ac:dyDescent="0.25">
      <c r="A121" s="96"/>
      <c r="B121" s="96"/>
      <c r="C121" s="96"/>
    </row>
    <row r="122" spans="1:3" x14ac:dyDescent="0.25">
      <c r="A122" s="96"/>
      <c r="B122" s="96"/>
      <c r="C122" s="96"/>
    </row>
    <row r="123" spans="1:3" x14ac:dyDescent="0.25">
      <c r="A123" s="96"/>
      <c r="B123" s="96"/>
      <c r="C123" s="96"/>
    </row>
    <row r="124" spans="1:3" x14ac:dyDescent="0.25">
      <c r="A124" s="96"/>
      <c r="B124" s="96"/>
      <c r="C124" s="96"/>
    </row>
    <row r="125" spans="1:3" x14ac:dyDescent="0.25">
      <c r="A125" s="96"/>
      <c r="B125" s="96"/>
      <c r="C125" s="96"/>
    </row>
    <row r="126" spans="1:3" x14ac:dyDescent="0.25">
      <c r="A126" s="96"/>
      <c r="B126" s="96"/>
      <c r="C126" s="96"/>
    </row>
    <row r="127" spans="1:3" x14ac:dyDescent="0.25">
      <c r="A127" s="96"/>
      <c r="B127" s="96"/>
      <c r="C127" s="96"/>
    </row>
    <row r="128" spans="1:3" x14ac:dyDescent="0.25">
      <c r="A128" s="96"/>
      <c r="B128" s="96"/>
      <c r="C128" s="96"/>
    </row>
    <row r="129" spans="1:3" x14ac:dyDescent="0.25">
      <c r="A129" s="96"/>
      <c r="B129" s="96"/>
      <c r="C129" s="96"/>
    </row>
    <row r="130" spans="1:3" x14ac:dyDescent="0.25">
      <c r="A130" s="96"/>
      <c r="B130" s="96"/>
      <c r="C130" s="96"/>
    </row>
    <row r="131" spans="1:3" x14ac:dyDescent="0.25">
      <c r="A131" s="96"/>
      <c r="B131" s="96"/>
      <c r="C131" s="96"/>
    </row>
    <row r="132" spans="1:3" x14ac:dyDescent="0.25">
      <c r="A132" s="96"/>
      <c r="B132" s="96"/>
      <c r="C132" s="96"/>
    </row>
    <row r="133" spans="1:3" x14ac:dyDescent="0.25">
      <c r="A133" s="96"/>
      <c r="B133" s="96"/>
      <c r="C133" s="96"/>
    </row>
    <row r="134" spans="1:3" x14ac:dyDescent="0.25">
      <c r="A134" s="96"/>
      <c r="B134" s="96"/>
      <c r="C134" s="96"/>
    </row>
    <row r="135" spans="1:3" x14ac:dyDescent="0.25">
      <c r="A135" s="96"/>
      <c r="B135" s="96"/>
      <c r="C135" s="96"/>
    </row>
    <row r="136" spans="1:3" x14ac:dyDescent="0.25">
      <c r="A136" s="96"/>
      <c r="B136" s="96"/>
      <c r="C136" s="96"/>
    </row>
    <row r="137" spans="1:3" x14ac:dyDescent="0.25">
      <c r="A137" s="96"/>
      <c r="B137" s="96"/>
      <c r="C137" s="96"/>
    </row>
    <row r="138" spans="1:3" x14ac:dyDescent="0.25">
      <c r="A138" s="96"/>
      <c r="B138" s="96"/>
      <c r="C138" s="96"/>
    </row>
    <row r="139" spans="1:3" x14ac:dyDescent="0.25">
      <c r="A139" s="96"/>
      <c r="B139" s="96"/>
      <c r="C139" s="96"/>
    </row>
    <row r="140" spans="1:3" x14ac:dyDescent="0.25">
      <c r="A140" s="96"/>
      <c r="B140" s="96"/>
      <c r="C140" s="96"/>
    </row>
    <row r="141" spans="1:3" x14ac:dyDescent="0.25">
      <c r="A141" s="96"/>
      <c r="B141" s="96"/>
      <c r="C141" s="96"/>
    </row>
    <row r="142" spans="1:3" x14ac:dyDescent="0.25">
      <c r="A142" s="96"/>
      <c r="B142" s="96"/>
      <c r="C142" s="96"/>
    </row>
    <row r="143" spans="1:3" x14ac:dyDescent="0.25">
      <c r="A143" s="96"/>
      <c r="B143" s="96"/>
      <c r="C143" s="96"/>
    </row>
    <row r="144" spans="1:3" x14ac:dyDescent="0.25">
      <c r="A144" s="96"/>
      <c r="B144" s="96"/>
      <c r="C144" s="96"/>
    </row>
    <row r="145" spans="1:3" x14ac:dyDescent="0.25">
      <c r="A145" s="96"/>
      <c r="B145" s="96"/>
      <c r="C145" s="96"/>
    </row>
    <row r="146" spans="1:3" x14ac:dyDescent="0.25">
      <c r="A146" s="96"/>
      <c r="B146" s="96"/>
      <c r="C146" s="96"/>
    </row>
    <row r="147" spans="1:3" x14ac:dyDescent="0.25">
      <c r="A147" s="96"/>
      <c r="B147" s="96"/>
      <c r="C147" s="96"/>
    </row>
    <row r="148" spans="1:3" x14ac:dyDescent="0.25">
      <c r="A148" s="96"/>
      <c r="B148" s="96"/>
      <c r="C148" s="96"/>
    </row>
    <row r="149" spans="1:3" x14ac:dyDescent="0.25">
      <c r="A149" s="96"/>
      <c r="B149" s="96"/>
      <c r="C149" s="96"/>
    </row>
    <row r="150" spans="1:3" x14ac:dyDescent="0.25">
      <c r="A150" s="96"/>
      <c r="B150" s="96"/>
      <c r="C150" s="96"/>
    </row>
    <row r="151" spans="1:3" x14ac:dyDescent="0.25">
      <c r="A151" s="96"/>
      <c r="B151" s="96"/>
      <c r="C151" s="96"/>
    </row>
    <row r="152" spans="1:3" x14ac:dyDescent="0.25">
      <c r="A152" s="96"/>
      <c r="B152" s="96"/>
      <c r="C152" s="96"/>
    </row>
    <row r="153" spans="1:3" x14ac:dyDescent="0.25">
      <c r="A153" s="96"/>
      <c r="B153" s="96"/>
      <c r="C153" s="96"/>
    </row>
    <row r="154" spans="1:3" x14ac:dyDescent="0.25">
      <c r="A154" s="96"/>
      <c r="B154" s="96"/>
      <c r="C154" s="96"/>
    </row>
    <row r="155" spans="1:3" x14ac:dyDescent="0.25">
      <c r="A155" s="96"/>
      <c r="B155" s="96"/>
      <c r="C155" s="96"/>
    </row>
    <row r="156" spans="1:3" x14ac:dyDescent="0.25">
      <c r="A156" s="96"/>
      <c r="B156" s="96"/>
      <c r="C156" s="96"/>
    </row>
    <row r="157" spans="1:3" x14ac:dyDescent="0.25">
      <c r="A157" s="96"/>
      <c r="B157" s="96"/>
      <c r="C157" s="96"/>
    </row>
    <row r="158" spans="1:3" x14ac:dyDescent="0.25">
      <c r="A158" s="96"/>
      <c r="B158" s="96"/>
      <c r="C158" s="96"/>
    </row>
    <row r="159" spans="1:3" x14ac:dyDescent="0.25">
      <c r="A159" s="96"/>
      <c r="B159" s="96"/>
      <c r="C159" s="96"/>
    </row>
    <row r="160" spans="1:3" x14ac:dyDescent="0.25">
      <c r="A160" s="96"/>
      <c r="B160" s="96"/>
      <c r="C160" s="96"/>
    </row>
    <row r="161" spans="1:3" x14ac:dyDescent="0.25">
      <c r="A161" s="96"/>
      <c r="B161" s="96"/>
      <c r="C161" s="96"/>
    </row>
    <row r="162" spans="1:3" x14ac:dyDescent="0.25">
      <c r="A162" s="96"/>
      <c r="B162" s="96"/>
      <c r="C162" s="96"/>
    </row>
    <row r="163" spans="1:3" x14ac:dyDescent="0.25">
      <c r="A163" s="96"/>
      <c r="B163" s="96"/>
      <c r="C163" s="96"/>
    </row>
    <row r="164" spans="1:3" x14ac:dyDescent="0.25">
      <c r="A164" s="96"/>
      <c r="B164" s="96"/>
      <c r="C164" s="96"/>
    </row>
    <row r="165" spans="1:3" x14ac:dyDescent="0.25">
      <c r="A165" s="96"/>
      <c r="B165" s="96"/>
      <c r="C165" s="96"/>
    </row>
    <row r="166" spans="1:3" x14ac:dyDescent="0.25">
      <c r="A166" s="96"/>
      <c r="B166" s="96"/>
      <c r="C166" s="96"/>
    </row>
    <row r="167" spans="1:3" x14ac:dyDescent="0.25">
      <c r="A167" s="96"/>
      <c r="B167" s="96"/>
      <c r="C167" s="96"/>
    </row>
    <row r="168" spans="1:3" x14ac:dyDescent="0.25">
      <c r="A168" s="96"/>
      <c r="B168" s="96"/>
      <c r="C168" s="96"/>
    </row>
    <row r="169" spans="1:3" x14ac:dyDescent="0.25">
      <c r="A169" s="96"/>
      <c r="B169" s="96"/>
      <c r="C169" s="96"/>
    </row>
    <row r="170" spans="1:3" x14ac:dyDescent="0.25">
      <c r="A170" s="96"/>
      <c r="B170" s="96"/>
      <c r="C170" s="96"/>
    </row>
    <row r="171" spans="1:3" x14ac:dyDescent="0.25">
      <c r="A171" s="96"/>
      <c r="B171" s="96"/>
      <c r="C171" s="96"/>
    </row>
    <row r="172" spans="1:3" x14ac:dyDescent="0.25">
      <c r="A172" s="96"/>
      <c r="B172" s="96"/>
      <c r="C172" s="96"/>
    </row>
    <row r="173" spans="1:3" x14ac:dyDescent="0.25">
      <c r="A173" s="96"/>
      <c r="B173" s="96"/>
      <c r="C173" s="96"/>
    </row>
    <row r="174" spans="1:3" x14ac:dyDescent="0.25">
      <c r="A174" s="96"/>
      <c r="B174" s="96"/>
      <c r="C174" s="96"/>
    </row>
    <row r="175" spans="1:3" x14ac:dyDescent="0.25">
      <c r="A175" s="96"/>
      <c r="B175" s="96"/>
      <c r="C175" s="96"/>
    </row>
    <row r="176" spans="1:3" x14ac:dyDescent="0.25">
      <c r="A176" s="96"/>
      <c r="B176" s="96"/>
      <c r="C176" s="96"/>
    </row>
    <row r="177" spans="1:3" x14ac:dyDescent="0.25">
      <c r="A177" s="96"/>
      <c r="B177" s="96"/>
      <c r="C177" s="96"/>
    </row>
    <row r="178" spans="1:3" x14ac:dyDescent="0.25">
      <c r="A178" s="96"/>
      <c r="B178" s="96"/>
      <c r="C178" s="96"/>
    </row>
    <row r="179" spans="1:3" x14ac:dyDescent="0.25">
      <c r="A179" s="96"/>
      <c r="B179" s="96"/>
      <c r="C179" s="96"/>
    </row>
    <row r="180" spans="1:3" x14ac:dyDescent="0.25">
      <c r="A180" s="96"/>
      <c r="B180" s="96"/>
      <c r="C180" s="96"/>
    </row>
    <row r="181" spans="1:3" x14ac:dyDescent="0.25">
      <c r="A181" s="96"/>
      <c r="B181" s="96"/>
      <c r="C181" s="96"/>
    </row>
    <row r="182" spans="1:3" x14ac:dyDescent="0.25">
      <c r="A182" s="96"/>
      <c r="B182" s="96"/>
      <c r="C182" s="96"/>
    </row>
    <row r="183" spans="1:3" x14ac:dyDescent="0.25">
      <c r="A183" s="96"/>
      <c r="B183" s="96"/>
      <c r="C183" s="96"/>
    </row>
    <row r="184" spans="1:3" x14ac:dyDescent="0.25">
      <c r="A184" s="96"/>
      <c r="B184" s="96"/>
      <c r="C184" s="96"/>
    </row>
    <row r="185" spans="1:3" x14ac:dyDescent="0.25">
      <c r="A185" s="96"/>
      <c r="B185" s="96"/>
      <c r="C185" s="96"/>
    </row>
    <row r="186" spans="1:3" x14ac:dyDescent="0.25">
      <c r="A186" s="96"/>
      <c r="B186" s="96"/>
      <c r="C186" s="96"/>
    </row>
    <row r="187" spans="1:3" x14ac:dyDescent="0.25">
      <c r="A187" s="96"/>
      <c r="B187" s="96"/>
      <c r="C187" s="96"/>
    </row>
    <row r="188" spans="1:3" x14ac:dyDescent="0.25">
      <c r="A188" s="96"/>
      <c r="B188" s="96"/>
      <c r="C188" s="96"/>
    </row>
    <row r="189" spans="1:3" x14ac:dyDescent="0.25">
      <c r="A189" s="96"/>
      <c r="B189" s="96"/>
      <c r="C189" s="96"/>
    </row>
    <row r="190" spans="1:3" x14ac:dyDescent="0.25">
      <c r="A190" s="96"/>
      <c r="B190" s="96"/>
      <c r="C190" s="96"/>
    </row>
    <row r="191" spans="1:3" x14ac:dyDescent="0.25">
      <c r="A191" s="96"/>
      <c r="B191" s="96"/>
      <c r="C191" s="96"/>
    </row>
    <row r="192" spans="1:3" x14ac:dyDescent="0.25">
      <c r="A192" s="96"/>
      <c r="B192" s="96"/>
      <c r="C192" s="96"/>
    </row>
    <row r="193" spans="1:3" x14ac:dyDescent="0.25">
      <c r="A193" s="96"/>
      <c r="B193" s="96"/>
      <c r="C193" s="96"/>
    </row>
    <row r="194" spans="1:3" x14ac:dyDescent="0.25">
      <c r="A194" s="96"/>
      <c r="B194" s="96"/>
      <c r="C194" s="96"/>
    </row>
    <row r="195" spans="1:3" x14ac:dyDescent="0.25">
      <c r="A195" s="96"/>
      <c r="B195" s="96"/>
      <c r="C195" s="96"/>
    </row>
    <row r="196" spans="1:3" x14ac:dyDescent="0.25">
      <c r="A196" s="96"/>
      <c r="B196" s="96"/>
      <c r="C196" s="96"/>
    </row>
    <row r="197" spans="1:3" x14ac:dyDescent="0.25">
      <c r="A197" s="96"/>
      <c r="B197" s="96"/>
      <c r="C197" s="96"/>
    </row>
    <row r="198" spans="1:3" x14ac:dyDescent="0.25">
      <c r="A198" s="96"/>
      <c r="B198" s="96"/>
      <c r="C198" s="96"/>
    </row>
    <row r="199" spans="1:3" x14ac:dyDescent="0.25">
      <c r="A199" s="96"/>
      <c r="B199" s="96"/>
      <c r="C199" s="96"/>
    </row>
    <row r="200" spans="1:3" x14ac:dyDescent="0.25">
      <c r="A200" s="96"/>
      <c r="B200" s="96"/>
      <c r="C200" s="96"/>
    </row>
    <row r="201" spans="1:3" x14ac:dyDescent="0.25">
      <c r="A201" s="96"/>
      <c r="B201" s="96"/>
      <c r="C201" s="96"/>
    </row>
    <row r="202" spans="1:3" x14ac:dyDescent="0.25">
      <c r="A202" s="96"/>
      <c r="B202" s="96"/>
      <c r="C202" s="96"/>
    </row>
    <row r="203" spans="1:3" x14ac:dyDescent="0.25">
      <c r="A203" s="96"/>
      <c r="B203" s="96"/>
      <c r="C203" s="96"/>
    </row>
    <row r="204" spans="1:3" x14ac:dyDescent="0.25">
      <c r="A204" s="96"/>
      <c r="B204" s="96"/>
      <c r="C204" s="96"/>
    </row>
    <row r="205" spans="1:3" x14ac:dyDescent="0.25">
      <c r="A205" s="96"/>
      <c r="B205" s="96"/>
      <c r="C205" s="96"/>
    </row>
    <row r="206" spans="1:3" x14ac:dyDescent="0.25">
      <c r="A206" s="96"/>
      <c r="B206" s="96"/>
      <c r="C206" s="96"/>
    </row>
    <row r="207" spans="1:3" x14ac:dyDescent="0.25">
      <c r="A207" s="96"/>
      <c r="B207" s="96"/>
      <c r="C207" s="96"/>
    </row>
    <row r="208" spans="1:3" x14ac:dyDescent="0.25">
      <c r="A208" s="96"/>
      <c r="B208" s="96"/>
      <c r="C208" s="96"/>
    </row>
    <row r="209" spans="1:3" x14ac:dyDescent="0.25">
      <c r="A209" s="96"/>
      <c r="B209" s="96"/>
      <c r="C209" s="96"/>
    </row>
    <row r="210" spans="1:3" x14ac:dyDescent="0.25">
      <c r="A210" s="96"/>
      <c r="B210" s="96"/>
      <c r="C210" s="96"/>
    </row>
    <row r="211" spans="1:3" x14ac:dyDescent="0.25">
      <c r="A211" s="96"/>
      <c r="B211" s="96"/>
      <c r="C211" s="96"/>
    </row>
    <row r="212" spans="1:3" x14ac:dyDescent="0.25">
      <c r="A212" s="96"/>
      <c r="B212" s="96"/>
      <c r="C212" s="96"/>
    </row>
    <row r="213" spans="1:3" x14ac:dyDescent="0.25">
      <c r="A213" s="96"/>
      <c r="B213" s="96"/>
      <c r="C213" s="96"/>
    </row>
    <row r="214" spans="1:3" x14ac:dyDescent="0.25">
      <c r="A214" s="96"/>
      <c r="B214" s="96"/>
      <c r="C214" s="96"/>
    </row>
    <row r="215" spans="1:3" x14ac:dyDescent="0.25">
      <c r="A215" s="96"/>
      <c r="B215" s="96"/>
      <c r="C215" s="96"/>
    </row>
    <row r="216" spans="1:3" x14ac:dyDescent="0.25">
      <c r="A216" s="96"/>
      <c r="B216" s="96"/>
      <c r="C216" s="96"/>
    </row>
    <row r="217" spans="1:3" x14ac:dyDescent="0.25">
      <c r="A217" s="96"/>
      <c r="B217" s="96"/>
      <c r="C217" s="96"/>
    </row>
    <row r="218" spans="1:3" x14ac:dyDescent="0.25">
      <c r="A218" s="96"/>
      <c r="B218" s="96"/>
      <c r="C218" s="96"/>
    </row>
    <row r="219" spans="1:3" x14ac:dyDescent="0.25">
      <c r="A219" s="96"/>
      <c r="B219" s="96"/>
      <c r="C219" s="96"/>
    </row>
    <row r="220" spans="1:3" x14ac:dyDescent="0.25">
      <c r="A220" s="96"/>
      <c r="B220" s="96"/>
      <c r="C220" s="96"/>
    </row>
    <row r="221" spans="1:3" x14ac:dyDescent="0.25">
      <c r="A221" s="96"/>
      <c r="B221" s="96"/>
      <c r="C221" s="96"/>
    </row>
    <row r="222" spans="1:3" x14ac:dyDescent="0.25">
      <c r="A222" s="96"/>
      <c r="B222" s="96"/>
      <c r="C222" s="96"/>
    </row>
    <row r="223" spans="1:3" x14ac:dyDescent="0.25">
      <c r="A223" s="96"/>
      <c r="B223" s="96"/>
      <c r="C223" s="96"/>
    </row>
    <row r="224" spans="1:3" x14ac:dyDescent="0.25">
      <c r="A224" s="96"/>
      <c r="B224" s="96"/>
      <c r="C224" s="96"/>
    </row>
    <row r="225" spans="1:3" x14ac:dyDescent="0.25">
      <c r="A225" s="96"/>
      <c r="B225" s="96"/>
      <c r="C225" s="96"/>
    </row>
    <row r="226" spans="1:3" x14ac:dyDescent="0.25">
      <c r="A226" s="96"/>
      <c r="B226" s="96"/>
      <c r="C226" s="96"/>
    </row>
    <row r="227" spans="1:3" x14ac:dyDescent="0.25">
      <c r="A227" s="96"/>
      <c r="B227" s="96"/>
      <c r="C227" s="96"/>
    </row>
    <row r="228" spans="1:3" x14ac:dyDescent="0.25">
      <c r="A228" s="96"/>
      <c r="B228" s="96"/>
      <c r="C228" s="96"/>
    </row>
    <row r="229" spans="1:3" x14ac:dyDescent="0.25">
      <c r="A229" s="96"/>
      <c r="B229" s="96"/>
      <c r="C229" s="96"/>
    </row>
    <row r="230" spans="1:3" x14ac:dyDescent="0.25">
      <c r="A230" s="96"/>
      <c r="B230" s="96"/>
      <c r="C230" s="96"/>
    </row>
    <row r="231" spans="1:3" x14ac:dyDescent="0.25">
      <c r="A231" s="96"/>
      <c r="B231" s="96"/>
      <c r="C231" s="96"/>
    </row>
    <row r="232" spans="1:3" x14ac:dyDescent="0.25">
      <c r="A232" s="96"/>
      <c r="B232" s="96"/>
      <c r="C232" s="96"/>
    </row>
    <row r="233" spans="1:3" x14ac:dyDescent="0.25">
      <c r="A233" s="96"/>
      <c r="B233" s="96"/>
      <c r="C233" s="96"/>
    </row>
    <row r="234" spans="1:3" x14ac:dyDescent="0.25">
      <c r="A234" s="96"/>
      <c r="B234" s="96"/>
      <c r="C234" s="96"/>
    </row>
    <row r="235" spans="1:3" x14ac:dyDescent="0.25">
      <c r="A235" s="96"/>
      <c r="B235" s="96"/>
      <c r="C235" s="96"/>
    </row>
    <row r="236" spans="1:3" x14ac:dyDescent="0.25">
      <c r="A236" s="96"/>
      <c r="B236" s="96"/>
      <c r="C236" s="96"/>
    </row>
    <row r="237" spans="1:3" x14ac:dyDescent="0.25">
      <c r="A237" s="96"/>
      <c r="B237" s="96"/>
      <c r="C237" s="96"/>
    </row>
    <row r="238" spans="1:3" x14ac:dyDescent="0.25">
      <c r="A238" s="96"/>
      <c r="B238" s="96"/>
      <c r="C238" s="96"/>
    </row>
    <row r="239" spans="1:3" x14ac:dyDescent="0.25">
      <c r="A239" s="96"/>
      <c r="B239" s="96"/>
      <c r="C239" s="96"/>
    </row>
    <row r="240" spans="1:3" x14ac:dyDescent="0.25">
      <c r="A240" s="96"/>
      <c r="B240" s="96"/>
      <c r="C240" s="96"/>
    </row>
    <row r="241" spans="1:3" x14ac:dyDescent="0.25">
      <c r="A241" s="96"/>
      <c r="B241" s="96"/>
      <c r="C241" s="96"/>
    </row>
    <row r="242" spans="1:3" x14ac:dyDescent="0.25">
      <c r="A242" s="96"/>
      <c r="B242" s="96"/>
      <c r="C242" s="96"/>
    </row>
    <row r="243" spans="1:3" x14ac:dyDescent="0.25">
      <c r="A243" s="96"/>
      <c r="B243" s="96"/>
      <c r="C243" s="96"/>
    </row>
    <row r="244" spans="1:3" x14ac:dyDescent="0.25">
      <c r="A244" s="96"/>
      <c r="B244" s="96"/>
      <c r="C244" s="96"/>
    </row>
    <row r="245" spans="1:3" x14ac:dyDescent="0.25">
      <c r="A245" s="96"/>
      <c r="B245" s="96"/>
      <c r="C245" s="96"/>
    </row>
    <row r="246" spans="1:3" x14ac:dyDescent="0.25">
      <c r="A246" s="96"/>
      <c r="B246" s="96"/>
      <c r="C246" s="96"/>
    </row>
    <row r="247" spans="1:3" x14ac:dyDescent="0.25">
      <c r="A247" s="96"/>
      <c r="B247" s="96"/>
      <c r="C247" s="96"/>
    </row>
    <row r="248" spans="1:3" x14ac:dyDescent="0.25">
      <c r="A248" s="96"/>
      <c r="B248" s="96"/>
      <c r="C248" s="96"/>
    </row>
    <row r="249" spans="1:3" x14ac:dyDescent="0.25">
      <c r="A249" s="96"/>
      <c r="B249" s="96"/>
      <c r="C249" s="96"/>
    </row>
    <row r="250" spans="1:3" x14ac:dyDescent="0.25">
      <c r="A250" s="96"/>
      <c r="B250" s="96"/>
      <c r="C250" s="96"/>
    </row>
    <row r="251" spans="1:3" x14ac:dyDescent="0.25">
      <c r="A251" s="96"/>
      <c r="B251" s="96"/>
      <c r="C251" s="96"/>
    </row>
    <row r="252" spans="1:3" x14ac:dyDescent="0.25">
      <c r="A252" s="96"/>
      <c r="B252" s="96"/>
      <c r="C252" s="96"/>
    </row>
    <row r="253" spans="1:3" x14ac:dyDescent="0.25">
      <c r="A253" s="96"/>
      <c r="B253" s="96"/>
      <c r="C253" s="96"/>
    </row>
    <row r="254" spans="1:3" x14ac:dyDescent="0.25">
      <c r="A254" s="96"/>
      <c r="B254" s="96"/>
      <c r="C254" s="96"/>
    </row>
    <row r="255" spans="1:3" x14ac:dyDescent="0.25">
      <c r="A255" s="96"/>
      <c r="B255" s="96"/>
      <c r="C255" s="96"/>
    </row>
    <row r="256" spans="1:3" x14ac:dyDescent="0.25">
      <c r="A256" s="96"/>
      <c r="B256" s="96"/>
      <c r="C256" s="96"/>
    </row>
    <row r="257" spans="1:3" x14ac:dyDescent="0.25">
      <c r="A257" s="96"/>
      <c r="B257" s="96"/>
      <c r="C257" s="96"/>
    </row>
    <row r="258" spans="1:3" x14ac:dyDescent="0.25">
      <c r="A258" s="96"/>
      <c r="B258" s="96"/>
      <c r="C258" s="96"/>
    </row>
    <row r="259" spans="1:3" x14ac:dyDescent="0.25">
      <c r="A259" s="96"/>
      <c r="B259" s="96"/>
      <c r="C259" s="96"/>
    </row>
    <row r="260" spans="1:3" x14ac:dyDescent="0.25">
      <c r="A260" s="96"/>
      <c r="B260" s="96"/>
      <c r="C260" s="96"/>
    </row>
    <row r="261" spans="1:3" x14ac:dyDescent="0.25">
      <c r="A261" s="96"/>
      <c r="B261" s="96"/>
      <c r="C261" s="96"/>
    </row>
    <row r="262" spans="1:3" x14ac:dyDescent="0.25">
      <c r="A262" s="96"/>
      <c r="B262" s="96"/>
      <c r="C262" s="96"/>
    </row>
    <row r="263" spans="1:3" x14ac:dyDescent="0.25">
      <c r="A263" s="96"/>
      <c r="B263" s="96"/>
      <c r="C263" s="96"/>
    </row>
    <row r="264" spans="1:3" x14ac:dyDescent="0.25">
      <c r="A264" s="96"/>
      <c r="B264" s="96"/>
      <c r="C264" s="96"/>
    </row>
    <row r="265" spans="1:3" x14ac:dyDescent="0.25">
      <c r="A265" s="96"/>
      <c r="B265" s="96"/>
      <c r="C265" s="96"/>
    </row>
    <row r="266" spans="1:3" x14ac:dyDescent="0.25">
      <c r="A266" s="96"/>
      <c r="B266" s="96"/>
      <c r="C266" s="96"/>
    </row>
    <row r="267" spans="1:3" x14ac:dyDescent="0.25">
      <c r="A267" s="96"/>
      <c r="B267" s="96"/>
      <c r="C267" s="96"/>
    </row>
  </sheetData>
  <sheetProtection algorithmName="SHA-512" hashValue="78xq9uqcJTMyHtq+wLuMgSYHBxho62IoTFxEPPNq3oaRwbHWzzTCG1ZoWY370Y3V6a2i+jAznv58EKHQE4eyfQ==" saltValue="BJikwrjPvbiVfIZGtPek9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Benchsheet</vt:lpstr>
      <vt:lpstr>Standards Prep</vt:lpstr>
      <vt:lpstr>Rev Record</vt:lpstr>
      <vt:lpstr>Benchsheet!Print_Area</vt:lpstr>
    </vt:vector>
  </TitlesOfParts>
  <Company>Wis 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mealyr</dc:creator>
  <dc:description>Revised March 2015
nr149</dc:description>
  <cp:lastModifiedBy>Autumn Farrell</cp:lastModifiedBy>
  <cp:lastPrinted>2018-02-24T01:58:58Z</cp:lastPrinted>
  <dcterms:created xsi:type="dcterms:W3CDTF">1998-10-29T15:15:07Z</dcterms:created>
  <dcterms:modified xsi:type="dcterms:W3CDTF">2023-07-07T23:21:05Z</dcterms:modified>
</cp:coreProperties>
</file>