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480" yWindow="165" windowWidth="15180" windowHeight="11580"/>
  </bookViews>
  <sheets>
    <sheet name="BOD Benchsheet" sheetId="1" r:id="rId1"/>
    <sheet name="Sheet1" sheetId="2" r:id="rId2"/>
  </sheets>
  <definedNames>
    <definedName name="_xlnm.Print_Area" localSheetId="0">'BOD Benchsheet'!$A$1:$M$40</definedName>
  </definedNames>
  <calcPr calcId="145621"/>
</workbook>
</file>

<file path=xl/calcChain.xml><?xml version="1.0" encoding="utf-8"?>
<calcChain xmlns="http://schemas.openxmlformats.org/spreadsheetml/2006/main">
  <c r="H21" i="1" l="1"/>
  <c r="I21" i="1" s="1"/>
  <c r="K36" i="1" l="1"/>
  <c r="I10" i="1"/>
  <c r="I11" i="1" s="1"/>
  <c r="I12" i="1"/>
  <c r="I16" i="1" l="1"/>
  <c r="I14" i="1"/>
  <c r="I15" i="1" s="1"/>
  <c r="L36" i="1"/>
  <c r="L39" i="1"/>
  <c r="L38" i="1"/>
  <c r="L37" i="1"/>
  <c r="L35" i="1"/>
  <c r="L34" i="1"/>
  <c r="K39" i="1"/>
  <c r="K38" i="1"/>
  <c r="K37" i="1"/>
  <c r="K35" i="1"/>
  <c r="K34" i="1"/>
  <c r="H39" i="1"/>
  <c r="H38" i="1"/>
  <c r="H37" i="1"/>
  <c r="H36" i="1"/>
  <c r="H35" i="1"/>
  <c r="H34" i="1"/>
  <c r="L33" i="1"/>
  <c r="L32" i="1"/>
  <c r="L31" i="1"/>
  <c r="K33" i="1"/>
  <c r="K32" i="1"/>
  <c r="K31" i="1"/>
  <c r="H33" i="1"/>
  <c r="H32" i="1"/>
  <c r="H31" i="1"/>
  <c r="K24" i="1"/>
  <c r="I39" i="1"/>
  <c r="I38" i="1"/>
  <c r="I37" i="1"/>
  <c r="I36" i="1"/>
  <c r="I35" i="1"/>
  <c r="I34" i="1"/>
  <c r="I33" i="1"/>
  <c r="I32" i="1"/>
  <c r="I31" i="1"/>
  <c r="I30" i="1"/>
  <c r="I29" i="1"/>
  <c r="H24" i="1"/>
  <c r="H22" i="1"/>
  <c r="I22" i="1" s="1"/>
  <c r="H23" i="1"/>
  <c r="I23" i="1" s="1"/>
  <c r="H25" i="1"/>
  <c r="H20" i="1"/>
  <c r="I20" i="1" s="1"/>
  <c r="H26" i="1"/>
  <c r="H27" i="1"/>
  <c r="L29" i="1"/>
  <c r="L30" i="1"/>
  <c r="K29" i="1"/>
  <c r="K30" i="1"/>
  <c r="K28" i="1"/>
  <c r="H29" i="1"/>
  <c r="J29" i="1" s="1"/>
  <c r="H30" i="1"/>
  <c r="J30" i="1" s="1"/>
  <c r="H28" i="1"/>
  <c r="K26" i="1"/>
  <c r="K27" i="1"/>
  <c r="K25" i="1"/>
  <c r="L28" i="1" l="1"/>
  <c r="M29" i="1" s="1"/>
  <c r="I17" i="1"/>
  <c r="M9" i="1" s="1"/>
  <c r="I13" i="1"/>
  <c r="K9" i="1" s="1"/>
  <c r="M38" i="1"/>
  <c r="M35" i="1"/>
  <c r="M32" i="1"/>
  <c r="K22" i="1" l="1"/>
  <c r="K23" i="1"/>
  <c r="J34" i="1"/>
  <c r="J35" i="1"/>
  <c r="J31" i="1"/>
  <c r="J32" i="1"/>
  <c r="J39" i="1"/>
  <c r="J38" i="1"/>
  <c r="J37" i="1"/>
  <c r="J36" i="1"/>
  <c r="J33" i="1"/>
  <c r="L27" i="1"/>
  <c r="J21" i="1" l="1"/>
  <c r="I24" i="1" s="1"/>
  <c r="I28" i="1" l="1"/>
  <c r="J28" i="1"/>
  <c r="I27" i="1"/>
  <c r="I26" i="1"/>
  <c r="I25" i="1"/>
  <c r="J26" i="1"/>
  <c r="L26" i="1" s="1"/>
  <c r="J25" i="1"/>
  <c r="L25" i="1" s="1"/>
  <c r="J27" i="1"/>
  <c r="K21" i="1"/>
  <c r="M26" i="1" l="1"/>
  <c r="J24" i="1"/>
  <c r="L24" i="1" s="1"/>
  <c r="M24" i="1" l="1"/>
</calcChain>
</file>

<file path=xl/comments1.xml><?xml version="1.0" encoding="utf-8"?>
<comments xmlns="http://schemas.openxmlformats.org/spreadsheetml/2006/main">
  <authors>
    <author>Author</author>
    <author>Dave Ekern</author>
  </authors>
  <commentList>
    <comment ref="A1" authorId="0">
      <text>
        <r>
          <rPr>
            <b/>
            <sz val="9"/>
            <color indexed="81"/>
            <rFont val="Tahoma"/>
            <family val="2"/>
          </rPr>
          <t>Author:</t>
        </r>
        <r>
          <rPr>
            <sz val="9"/>
            <color indexed="81"/>
            <rFont val="Tahoma"/>
            <family val="2"/>
          </rPr>
          <t xml:space="preserve">
Top 10 BOD Tips
1. Calibrate the same way each day; post instructions.
Consistency is the key!
2. Maintain lab temperatures at a consistent temperature
(17-23°C or 63-73°F)
3. Low GGA results with synthetic seed? Consider using
primary WW; mixed liquor or raw WW for seed. Low GGA
is nearly always caused by weak or inadequate seed.
4. Use wide-tip pipets for influent samples and volumes of
up to 50 mL and graduated cylinders for larger volumes.
5. Avoid storing dilution water in any plastic container; glass
is preferred.
6. Never immerse latex tubing directly in BOD dilution water.
7. Never pipet out of the stock GGA solution bottle
8. Don’t adjust the DO meter barometer unless it’s off by
more than 5 mm.
9. Consider replacing your polarographic DO meter &amp;
probe with an LDO instrument.
10. DO NOT incubate super-saturated samples; warm them
to 21-22°C and shake vigorously in a partially filled bottle
to strip excess DO.
Oh…and supersaturation does not mean 9.0 mg/L. Many samples
will be supersaturated below 9 mg/L. A sample is supersaturated if
its DO exceeds the saturation point as defined by sample
temperature and pressure.
Prepared by George Bowman &amp; Rick Mealy, WI DNR Lab Certification Program October 2012</t>
        </r>
      </text>
    </comment>
    <comment ref="D4" authorId="0">
      <text>
        <r>
          <rPr>
            <b/>
            <sz val="11"/>
            <color indexed="81"/>
            <rFont val="Tahoma"/>
            <family val="2"/>
          </rPr>
          <t>Author:</t>
        </r>
        <r>
          <rPr>
            <sz val="11"/>
            <color indexed="81"/>
            <rFont val="Tahoma"/>
            <family val="2"/>
          </rPr>
          <t xml:space="preserve">
If sample pH is within 6.0 -8.5 a green checkmark will appear.  If not, a red x will appear.
If pH adgustment is required, document how the adjustment was performen in the comments section below.</t>
        </r>
        <r>
          <rPr>
            <sz val="9"/>
            <color indexed="81"/>
            <rFont val="Tahoma"/>
            <family val="2"/>
          </rPr>
          <t xml:space="preserve">
</t>
        </r>
      </text>
    </comment>
    <comment ref="E4" authorId="0">
      <text>
        <r>
          <rPr>
            <b/>
            <sz val="11"/>
            <color indexed="81"/>
            <rFont val="Tahoma"/>
            <family val="2"/>
          </rPr>
          <t>Author:</t>
        </r>
        <r>
          <rPr>
            <sz val="11"/>
            <color indexed="81"/>
            <rFont val="Tahoma"/>
            <family val="2"/>
          </rPr>
          <t xml:space="preserve">
If the sample is within the range of 17-23°C a green check make will apear.  If sample out of range a red x will appear.</t>
        </r>
      </text>
    </comment>
    <comment ref="J7" authorId="0">
      <text>
        <r>
          <rPr>
            <b/>
            <sz val="9"/>
            <color indexed="81"/>
            <rFont val="Tahoma"/>
            <family val="2"/>
          </rPr>
          <t>Author:</t>
        </r>
        <r>
          <rPr>
            <sz val="9"/>
            <color indexed="81"/>
            <rFont val="Tahoma"/>
            <family val="2"/>
          </rPr>
          <t xml:space="preserve">
• The DO probe temperature used for calibration can also be used to record the room temperature</t>
        </r>
      </text>
    </comment>
    <comment ref="J9" authorId="0">
      <text>
        <r>
          <rPr>
            <b/>
            <sz val="11"/>
            <color indexed="81"/>
            <rFont val="Tahoma"/>
            <family val="2"/>
          </rPr>
          <t>Author:</t>
        </r>
        <r>
          <rPr>
            <sz val="11"/>
            <color indexed="81"/>
            <rFont val="Tahoma"/>
            <family val="2"/>
          </rPr>
          <t xml:space="preserve">
Calculations for theorectical DO saturation point based on formulas found here:  http://www.waterontheweb.org/under/waterquality/oxygen.html
Theoretical DO saturation point is based on DO probe temperature and the borometric pressure.</t>
        </r>
      </text>
    </comment>
    <comment ref="K9" authorId="0">
      <text>
        <r>
          <rPr>
            <b/>
            <sz val="9"/>
            <color indexed="81"/>
            <rFont val="Tahoma"/>
            <family val="2"/>
          </rPr>
          <t>Author:</t>
        </r>
        <r>
          <rPr>
            <sz val="9"/>
            <color indexed="81"/>
            <rFont val="Tahoma"/>
            <family val="2"/>
          </rPr>
          <t xml:space="preserve">
The DO saturation point is automatically calculated by the spreadsheet</t>
        </r>
      </text>
    </comment>
    <comment ref="M9" authorId="0">
      <text>
        <r>
          <rPr>
            <b/>
            <sz val="9"/>
            <color indexed="81"/>
            <rFont val="Tahoma"/>
            <family val="2"/>
          </rPr>
          <t>Author:</t>
        </r>
        <r>
          <rPr>
            <sz val="9"/>
            <color indexed="81"/>
            <rFont val="Tahoma"/>
            <family val="2"/>
          </rPr>
          <t xml:space="preserve">
The DO saturation point is automatically calculated by the spreadsheet</t>
        </r>
      </text>
    </comment>
    <comment ref="A12" authorId="0">
      <text>
        <r>
          <rPr>
            <b/>
            <sz val="9"/>
            <color indexed="81"/>
            <rFont val="Tahoma"/>
            <family val="2"/>
          </rPr>
          <t>Author:</t>
        </r>
        <r>
          <rPr>
            <sz val="9"/>
            <color indexed="81"/>
            <rFont val="Tahoma"/>
            <family val="2"/>
          </rPr>
          <t xml:space="preserve">
Use this cell to choose tracability method.</t>
        </r>
      </text>
    </comment>
    <comment ref="C19" authorId="0">
      <text>
        <r>
          <rPr>
            <b/>
            <sz val="11"/>
            <color indexed="81"/>
            <rFont val="Arial"/>
            <family val="2"/>
          </rPr>
          <t>Author:</t>
        </r>
        <r>
          <rPr>
            <sz val="11"/>
            <color indexed="81"/>
            <rFont val="Arial"/>
            <family val="2"/>
          </rPr>
          <t xml:space="preserve">
Sample delivery suggestions:
• For volumes over 50 mL use a graduated cylinder
• For volumes less than 50 mL use one wide-bore tipped serological pipette or  one wide-bore tipped volumetric pipette – do not use multiple pipettes as error is additive
If cell turns yellow, you used &lt; 3 mL.  You must pre-dilute sample .
</t>
        </r>
      </text>
    </comment>
    <comment ref="F19" authorId="0">
      <text>
        <r>
          <rPr>
            <b/>
            <sz val="9"/>
            <color indexed="81"/>
            <rFont val="Tahoma"/>
            <family val="2"/>
          </rPr>
          <t>Author:</t>
        </r>
        <r>
          <rPr>
            <sz val="9"/>
            <color indexed="81"/>
            <rFont val="Tahoma"/>
            <family val="2"/>
          </rPr>
          <t xml:space="preserve">
</t>
        </r>
        <r>
          <rPr>
            <sz val="11"/>
            <color indexed="81"/>
            <rFont val="Tahoma"/>
            <family val="2"/>
          </rPr>
          <t xml:space="preserve">If the initial DO is within 98-102% if the meter calibration DO the dot to the left of the number will be green.  If the DO is &gt; 102% calibration value the dot will be yellow. If this case you should proceed with caution as your sample is approaching the point of critical supersaturation.  If the DO is &gt; 105% calibration value the dot will be red. If this happens it is recommended you treat samples again to strip out oxygen. If the DO is not at least 98% of the calibration value the dot will be black.  In this case, your samples may be oxygen deficient and treatment to add oxygen should be considered.
The percentages are only suggested guidelines.
</t>
        </r>
      </text>
    </comment>
    <comment ref="L19" authorId="0">
      <text>
        <r>
          <rPr>
            <b/>
            <sz val="9"/>
            <color indexed="81"/>
            <rFont val="Tahoma"/>
            <family val="2"/>
          </rPr>
          <t>Author:</t>
        </r>
        <r>
          <rPr>
            <sz val="9"/>
            <color indexed="81"/>
            <rFont val="Tahoma"/>
            <family val="2"/>
          </rPr>
          <t xml:space="preserve">
What to do if BOD Reporting Protocols when all dilutions fail method criteria:
</t>
        </r>
        <r>
          <rPr>
            <b/>
            <sz val="9"/>
            <color indexed="81"/>
            <rFont val="Tahoma"/>
            <family val="2"/>
          </rPr>
          <t>Case 1 – All dilutions under-deplete (less than a 2.0 mg/L DO change from initial to final reading)</t>
        </r>
        <r>
          <rPr>
            <sz val="9"/>
            <color indexed="81"/>
            <rFont val="Tahoma"/>
            <family val="2"/>
          </rPr>
          <t xml:space="preserve">
n this case you determine the reportable BOD result using the dilution with the largest sample volume.
Assume a 2.0 mg/L DO change (even though it didn’t really happen – the method requires that we use the 2.0 mg/L minimum).
 Report the result as a less than ( &lt; ).
 Qualify the result indicating that all dilutions under-depleted.
 If this happens often you need to increase your sample volume to 300 mL.
</t>
        </r>
        <r>
          <rPr>
            <b/>
            <sz val="9"/>
            <color indexed="81"/>
            <rFont val="Tahoma"/>
            <family val="2"/>
          </rPr>
          <t>Case 2 – All dilutions over-deplete (less than 1.0 mg/L DO residual)</t>
        </r>
        <r>
          <rPr>
            <sz val="9"/>
            <color indexed="81"/>
            <rFont val="Tahoma"/>
            <family val="2"/>
          </rPr>
          <t xml:space="preserve">
 In this case you determine the reportable BOD result using the dilution with the smallest sample volume.
 Assume a 1.0 mg/L final DO (even though it didn’t really happen – the method requires that we have 1.0 mg/L minimum in the final DO reading).
 Report the result as a greater than ( &gt; ).
 Qualify the result indicating that all dilutions over-depleted.
 If this happens often you need to decrease your sample volume.
</t>
        </r>
      </text>
    </comment>
    <comment ref="M19" authorId="1">
      <text>
        <r>
          <rPr>
            <b/>
            <sz val="9"/>
            <color indexed="81"/>
            <rFont val="Tahoma"/>
            <family val="2"/>
          </rPr>
          <t>Dave Ekern:</t>
        </r>
        <r>
          <rPr>
            <sz val="9"/>
            <color indexed="81"/>
            <rFont val="Tahoma"/>
            <family val="2"/>
          </rPr>
          <t xml:space="preserve">
BOD Reporting Protocols when all dilutions fail method criteria [version 8/3/07]
BOD method criteria for dilutions
 At least 2.0 mg/L DO depletion
 At least 1.0 mg/L residual DO
Case 1 – All dilutions under-deplete (less than a 2.0 mg/L DO change from initial to final reading)
 In this case you determine the reportable BOD result using the dilution with the largest sample volume.
 Assume a 2.0 mg/L DO change (even though it didn’t really happen – the method requires that we use the 2.0 mg/L minimum).
 Report the result as a less than ( &lt; ).
 Qualify the result indicating that all dilutions under-depleted.
 If this happens often you need to increase your sample volume to 300 mL.
Example:
Sample Volume (mL) DO Depletion (mg/L) Which dilution to use (largest volume) Assumed DO Depletion (mg/L) Reported BOD result (mg/L)
25 0.3   2.0 mg/L * 300 mL/200 mL
&lt; 3.0 mg/L
50 0.9   
100 1.3   
150 1.6   
200 1.8 Pick this one 2.0 
Case 2 – All dilutions over-deplete (less than 1.0 mg/L DO residual)
 In this case you determine the reportable BOD result using the dilution with the smallest sample volume.
 Assume a 1.0 mg/L final DO (even though it didn’t really happen – the method requires that we have 1.0 mg/L minimum in the final DO reading).
 Report the result as a greater than ( &gt; ).
 Qualify the result indicating that all dilutions over-depleted.
 If this happens often you need to decrease your sample volume.
Example:  Assume initial DO was 8.5 mg/L for all dilutions
Sample Volume (mL) Final DO  (mg/L) Which dilution to use (smallest volume) Assumed Final DO  (mg/L) Reported BOD result (mg/L)
25 0.9 Pick this one 1.0 &gt; 90 mg/L
8.5 – 1.0 mg/L =
7.5 mg/L  * 300 mL/25 mL
50 0.7   
100 0.5   
150 0.4   
200 0.3   
In all of these cases, if you seeded your samples you will need to subtract the average seed control factor as appropriate.
On a slightly different note, when evaluating seed controls, the same method criterion that applies to sample dilutions applies to seed control dilutions.  Each seed control dilution must have a minimum of 2.0 mg/L DO depletion and 1.0 mg/L residual DO.  If any of the seed controls fail to meet either one of these criteria, you don’t use that seed control dilution.  If all seed control dilutions fail, then use the one seed control dilution that comes closest to meeting all of the criteria.
</t>
        </r>
      </text>
    </comment>
    <comment ref="A21" authorId="0">
      <text>
        <r>
          <rPr>
            <b/>
            <sz val="9"/>
            <color indexed="81"/>
            <rFont val="Tahoma"/>
            <family val="2"/>
          </rPr>
          <t>Author:</t>
        </r>
        <r>
          <rPr>
            <sz val="9"/>
            <color indexed="81"/>
            <rFont val="Tahoma"/>
            <family val="2"/>
          </rPr>
          <t xml:space="preserve">
Use these lines for seed controls. (if applicable).  Use at least two seed controls.
</t>
        </r>
      </text>
    </comment>
    <comment ref="A24" authorId="0">
      <text>
        <r>
          <rPr>
            <b/>
            <sz val="9"/>
            <color indexed="81"/>
            <rFont val="Tahoma"/>
            <family val="2"/>
          </rPr>
          <t>Author:</t>
        </r>
        <r>
          <rPr>
            <sz val="9"/>
            <color indexed="81"/>
            <rFont val="Tahoma"/>
            <family val="2"/>
          </rPr>
          <t xml:space="preserve">
This line is for GGA (if applicable)
</t>
        </r>
      </text>
    </comment>
    <comment ref="A25" authorId="0">
      <text>
        <r>
          <rPr>
            <b/>
            <sz val="9"/>
            <color indexed="81"/>
            <rFont val="Tahoma"/>
            <family val="2"/>
          </rPr>
          <t>Author:</t>
        </r>
        <r>
          <rPr>
            <sz val="9"/>
            <color indexed="81"/>
            <rFont val="Tahoma"/>
            <family val="2"/>
          </rPr>
          <t xml:space="preserve">
Use the four cells under the GGA line for your samlpe IDs.  </t>
        </r>
      </text>
    </comment>
    <comment ref="A43" authorId="0">
      <text>
        <r>
          <rPr>
            <b/>
            <sz val="9"/>
            <color indexed="81"/>
            <rFont val="Tahoma"/>
            <family val="2"/>
          </rPr>
          <t>Author:</t>
        </r>
        <r>
          <rPr>
            <sz val="9"/>
            <color indexed="81"/>
            <rFont val="Tahoma"/>
            <family val="2"/>
          </rPr>
          <t xml:space="preserve">
• If you are adding nutrient pillows to each bottle instead of dilution water the add distilled water first (1/3 – 1/2 full), nutrient pillow – mix, then sample</t>
        </r>
      </text>
    </comment>
  </commentList>
</comments>
</file>

<file path=xl/sharedStrings.xml><?xml version="1.0" encoding="utf-8"?>
<sst xmlns="http://schemas.openxmlformats.org/spreadsheetml/2006/main" count="67" uniqueCount="59">
  <si>
    <t>Sample ID</t>
  </si>
  <si>
    <t>Bottle ID</t>
  </si>
  <si>
    <t>Analyst</t>
  </si>
  <si>
    <t>Read In Calibration</t>
  </si>
  <si>
    <t>Read Out Calibration</t>
  </si>
  <si>
    <t>Date Bottles In</t>
  </si>
  <si>
    <t>Time Bottles In</t>
  </si>
  <si>
    <t>Date Bottles Out</t>
  </si>
  <si>
    <t>Time Bottles Out</t>
  </si>
  <si>
    <t>pH = 6.0 - 8.5</t>
  </si>
  <si>
    <t>Facility:</t>
  </si>
  <si>
    <t>Initial DO (mg/L)</t>
  </si>
  <si>
    <t>Final DO (mg/L)</t>
  </si>
  <si>
    <t>DO Depletion (mg/L)</t>
  </si>
  <si>
    <t>Sample Seed CF (mg/L)</t>
  </si>
  <si>
    <t>Sampling Information</t>
  </si>
  <si>
    <t>GGA = 167.5 - 228.5</t>
  </si>
  <si>
    <t>COMMENTS:</t>
  </si>
  <si>
    <t>Seed Volume added (mL)</t>
  </si>
  <si>
    <t xml:space="preserve">DO Depletion - Seed Adjusted (mg/L) </t>
  </si>
  <si>
    <t>Quality Control</t>
  </si>
  <si>
    <t>Residual DO ≥ 1.0 mg/L</t>
  </si>
  <si>
    <t>DO Depletion  ≥ 2.0 mg/L</t>
  </si>
  <si>
    <r>
      <t xml:space="preserve">Room Temp 20 ± 3 </t>
    </r>
    <r>
      <rPr>
        <sz val="10"/>
        <rFont val="Arial"/>
        <family val="2"/>
      </rPr>
      <t>°</t>
    </r>
    <r>
      <rPr>
        <sz val="10"/>
        <rFont val="Arial"/>
        <family val="2"/>
      </rPr>
      <t>C</t>
    </r>
  </si>
  <si>
    <t>All of the reagents and standards used for the analysis on this benchsheet can be found by reviewing the lab reagent and standard tracking logs.  Use analysis date versus the reagent and standard open date and disposed date.  At anytime there is only one possible container that could have been used.</t>
  </si>
  <si>
    <t>Code Defintions</t>
  </si>
  <si>
    <r>
      <t>N</t>
    </r>
    <r>
      <rPr>
        <sz val="8"/>
        <rFont val="Arial"/>
        <family val="2"/>
      </rPr>
      <t xml:space="preserve"> = Extra Nutrients added to sample</t>
    </r>
  </si>
  <si>
    <r>
      <t>I</t>
    </r>
    <r>
      <rPr>
        <sz val="8"/>
        <rFont val="Arial"/>
        <family val="2"/>
      </rPr>
      <t xml:space="preserve"> = Inhibitor added to sample</t>
    </r>
  </si>
  <si>
    <r>
      <t>P</t>
    </r>
    <r>
      <rPr>
        <sz val="8"/>
        <rFont val="Arial"/>
        <family val="2"/>
      </rPr>
      <t xml:space="preserve"> = Sample pre-diluted per SOP (≤ 3 mL)</t>
    </r>
  </si>
  <si>
    <t>Sample ID 
(must be unique)</t>
  </si>
  <si>
    <t>Sample Volume Used
 (mL)</t>
  </si>
  <si>
    <t>Dilution Factor = 300/Sample Volume Used
(mL)</t>
  </si>
  <si>
    <t>BOD
 (mg/L)</t>
  </si>
  <si>
    <t>Average BOD (mg/L)
 for dilutions that passed</t>
  </si>
  <si>
    <t>Barom Pressure (mm Hg)</t>
  </si>
  <si>
    <t>Meter Calibrat. DO (mg/L)</t>
  </si>
  <si>
    <t>Blanks ≤ 0.24 mg/L</t>
  </si>
  <si>
    <t>Blank</t>
  </si>
  <si>
    <t>GGA</t>
  </si>
  <si>
    <t>BOD Benchsheet</t>
  </si>
  <si>
    <t>Seed Control 1</t>
  </si>
  <si>
    <t>Seed Control 2</t>
  </si>
  <si>
    <t>Seed Control 3</t>
  </si>
  <si>
    <t>Room Temp. (°C)</t>
  </si>
  <si>
    <t>Chronoligical Information</t>
  </si>
  <si>
    <t>Lot Number Information</t>
  </si>
  <si>
    <t>Nutrient pillows</t>
  </si>
  <si>
    <t>Seed</t>
  </si>
  <si>
    <t>Theoretical DO Saturation Point (mg/L)</t>
  </si>
  <si>
    <t>Collection Time</t>
  </si>
  <si>
    <t>Method Reference:</t>
  </si>
  <si>
    <t>SM 5210 B−2001</t>
  </si>
  <si>
    <t>DO ProbeTemp. (°C)</t>
  </si>
  <si>
    <t>DO Probe Temp. (°C)</t>
  </si>
  <si>
    <r>
      <t>Pre-dilution Factor</t>
    </r>
    <r>
      <rPr>
        <b/>
        <sz val="8"/>
        <rFont val="Arial"/>
        <family val="2"/>
      </rPr>
      <t xml:space="preserve"> (only use if different than 1)</t>
    </r>
  </si>
  <si>
    <t>Collection
Date</t>
  </si>
  <si>
    <t>Composite Sample pH (Limit: 6.0-8.5 s.u.)</t>
  </si>
  <si>
    <t>Sample Temperature prior to dilution (°C) (Limit: 17-23°C)</t>
  </si>
  <si>
    <t>WI DNR Template Version 02NOV15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</si>
</sst>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409]m/d/yy\ h:mm\ AM/PM;@"/>
    <numFmt numFmtId="167" formatCode="m/d/yy;@"/>
  </numFmts>
  <fonts count="26" x14ac:knownFonts="1">
    <font>
      <sz val="10"/>
      <name val="Arial"/>
    </font>
    <font>
      <sz val="10"/>
      <color theme="1"/>
      <name val="Arial"/>
      <family val="2"/>
    </font>
    <font>
      <sz val="10"/>
      <color theme="1"/>
      <name val="Arial"/>
      <family val="2"/>
    </font>
    <font>
      <sz val="8"/>
      <name val="Arial"/>
      <family val="2"/>
    </font>
    <font>
      <b/>
      <sz val="10"/>
      <name val="Arial"/>
      <family val="2"/>
    </font>
    <font>
      <b/>
      <sz val="8"/>
      <name val="Arial"/>
      <family val="2"/>
    </font>
    <font>
      <b/>
      <sz val="18"/>
      <name val="Arial"/>
      <family val="2"/>
    </font>
    <font>
      <b/>
      <sz val="9"/>
      <name val="Arial"/>
      <family val="2"/>
    </font>
    <font>
      <sz val="10"/>
      <name val="Arial"/>
      <family val="2"/>
    </font>
    <font>
      <sz val="10"/>
      <color theme="0"/>
      <name val="Arial"/>
      <family val="2"/>
    </font>
    <font>
      <sz val="14"/>
      <name val="Arial"/>
      <family val="2"/>
    </font>
    <font>
      <b/>
      <sz val="14"/>
      <name val="Arial"/>
      <family val="2"/>
    </font>
    <font>
      <i/>
      <sz val="14"/>
      <color indexed="12"/>
      <name val="Arial"/>
      <family val="2"/>
    </font>
    <font>
      <b/>
      <sz val="14"/>
      <color theme="1"/>
      <name val="Arial"/>
      <family val="2"/>
    </font>
    <font>
      <sz val="9"/>
      <color indexed="81"/>
      <name val="Tahoma"/>
      <family val="2"/>
    </font>
    <font>
      <b/>
      <sz val="9"/>
      <color indexed="81"/>
      <name val="Tahoma"/>
      <family val="2"/>
    </font>
    <font>
      <sz val="9"/>
      <color theme="1"/>
      <name val="Arial"/>
      <family val="2"/>
    </font>
    <font>
      <u/>
      <sz val="10"/>
      <color theme="10"/>
      <name val="Arial"/>
      <family val="2"/>
    </font>
    <font>
      <sz val="11"/>
      <color indexed="81"/>
      <name val="Tahoma"/>
      <family val="2"/>
    </font>
    <font>
      <b/>
      <sz val="11"/>
      <color indexed="81"/>
      <name val="Tahoma"/>
      <family val="2"/>
    </font>
    <font>
      <u/>
      <sz val="12"/>
      <color theme="1"/>
      <name val="Arial"/>
      <family val="2"/>
    </font>
    <font>
      <b/>
      <u/>
      <sz val="10"/>
      <color theme="1"/>
      <name val="Arial"/>
      <family val="2"/>
    </font>
    <font>
      <b/>
      <u/>
      <sz val="12"/>
      <color theme="1"/>
      <name val="Arial"/>
      <family val="2"/>
    </font>
    <font>
      <sz val="11"/>
      <color indexed="81"/>
      <name val="Arial"/>
      <family val="2"/>
    </font>
    <font>
      <b/>
      <sz val="11"/>
      <color indexed="81"/>
      <name val="Arial"/>
      <family val="2"/>
    </font>
    <font>
      <sz val="14"/>
      <color theme="1"/>
      <name val="Arial"/>
      <family val="2"/>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lightDown">
        <bgColor theme="6" tint="0.59996337778862885"/>
      </patternFill>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top style="thick">
        <color indexed="64"/>
      </top>
      <bottom style="thin">
        <color indexed="64"/>
      </bottom>
      <diagonal/>
    </border>
    <border>
      <left style="thin">
        <color indexed="64"/>
      </left>
      <right/>
      <top/>
      <bottom style="thick">
        <color indexed="64"/>
      </bottom>
      <diagonal/>
    </border>
  </borders>
  <cellStyleXfs count="2">
    <xf numFmtId="0" fontId="0" fillId="0" borderId="0"/>
    <xf numFmtId="0" fontId="17" fillId="0" borderId="0" applyNumberFormat="0" applyFill="0" applyBorder="0" applyAlignment="0" applyProtection="0"/>
  </cellStyleXfs>
  <cellXfs count="201">
    <xf numFmtId="0" fontId="0" fillId="0" borderId="0" xfId="0"/>
    <xf numFmtId="0" fontId="0" fillId="2" borderId="0" xfId="0" applyFill="1" applyProtection="1">
      <protection locked="0"/>
    </xf>
    <xf numFmtId="0" fontId="0" fillId="2" borderId="2" xfId="0" applyFill="1" applyBorder="1" applyProtection="1">
      <protection locked="0"/>
    </xf>
    <xf numFmtId="0" fontId="0" fillId="2" borderId="3" xfId="0" applyFill="1" applyBorder="1" applyProtection="1">
      <protection locked="0"/>
    </xf>
    <xf numFmtId="0" fontId="0" fillId="0" borderId="0" xfId="0" applyProtection="1">
      <protection locked="0"/>
    </xf>
    <xf numFmtId="0" fontId="3" fillId="2" borderId="0" xfId="0" applyFont="1" applyFill="1" applyProtection="1">
      <protection locked="0"/>
    </xf>
    <xf numFmtId="0" fontId="0" fillId="2" borderId="0" xfId="0" applyFill="1" applyProtection="1"/>
    <xf numFmtId="0" fontId="3" fillId="2" borderId="0" xfId="0" applyFont="1" applyFill="1" applyBorder="1" applyProtection="1"/>
    <xf numFmtId="0" fontId="4" fillId="2" borderId="0" xfId="0" applyFont="1" applyFill="1" applyProtection="1"/>
    <xf numFmtId="0" fontId="3" fillId="2" borderId="4" xfId="0" applyFont="1" applyFill="1" applyBorder="1" applyProtection="1">
      <protection locked="0"/>
    </xf>
    <xf numFmtId="0" fontId="5" fillId="2" borderId="4" xfId="0" applyFont="1" applyFill="1" applyBorder="1" applyAlignment="1" applyProtection="1">
      <alignment horizontal="left"/>
      <protection locked="0"/>
    </xf>
    <xf numFmtId="0" fontId="12" fillId="4" borderId="6" xfId="0" applyFont="1" applyFill="1" applyBorder="1" applyAlignment="1" applyProtection="1">
      <alignment horizontal="center" vertical="center" wrapText="1"/>
    </xf>
    <xf numFmtId="2" fontId="10" fillId="4" borderId="4" xfId="0" applyNumberFormat="1" applyFont="1" applyFill="1" applyBorder="1" applyAlignment="1" applyProtection="1">
      <alignment horizontal="center"/>
    </xf>
    <xf numFmtId="2" fontId="10" fillId="4" borderId="6" xfId="0" applyNumberFormat="1" applyFont="1" applyFill="1" applyBorder="1" applyAlignment="1" applyProtection="1">
      <alignment horizontal="center"/>
    </xf>
    <xf numFmtId="2" fontId="10" fillId="2" borderId="5" xfId="0" applyNumberFormat="1" applyFont="1" applyFill="1" applyBorder="1" applyAlignment="1" applyProtection="1">
      <alignment horizontal="center"/>
    </xf>
    <xf numFmtId="0" fontId="10" fillId="2" borderId="5" xfId="0" applyFont="1" applyFill="1" applyBorder="1" applyAlignment="1" applyProtection="1">
      <alignment horizontal="center"/>
    </xf>
    <xf numFmtId="165" fontId="10" fillId="2" borderId="10" xfId="0" applyNumberFormat="1" applyFont="1" applyFill="1" applyBorder="1" applyAlignment="1" applyProtection="1">
      <alignment horizontal="center"/>
    </xf>
    <xf numFmtId="0" fontId="11" fillId="2" borderId="4" xfId="0" applyFont="1" applyFill="1" applyBorder="1" applyAlignment="1" applyProtection="1">
      <alignment horizontal="center"/>
      <protection locked="0"/>
    </xf>
    <xf numFmtId="0" fontId="10" fillId="2" borderId="4" xfId="0" applyFont="1" applyFill="1" applyBorder="1" applyAlignment="1" applyProtection="1">
      <alignment horizontal="center"/>
      <protection locked="0"/>
    </xf>
    <xf numFmtId="2" fontId="10" fillId="2" borderId="4" xfId="0" applyNumberFormat="1" applyFont="1" applyFill="1" applyBorder="1" applyAlignment="1" applyProtection="1">
      <alignment horizontal="center"/>
      <protection locked="0"/>
    </xf>
    <xf numFmtId="164" fontId="10" fillId="2" borderId="4" xfId="0" applyNumberFormat="1" applyFont="1" applyFill="1" applyBorder="1" applyAlignment="1" applyProtection="1">
      <alignment horizontal="center"/>
    </xf>
    <xf numFmtId="165" fontId="11" fillId="2" borderId="7" xfId="0" applyNumberFormat="1" applyFont="1" applyFill="1" applyBorder="1" applyAlignment="1" applyProtection="1">
      <alignment horizontal="center"/>
    </xf>
    <xf numFmtId="2" fontId="10" fillId="2" borderId="4" xfId="0" applyNumberFormat="1" applyFont="1" applyFill="1" applyBorder="1" applyAlignment="1" applyProtection="1">
      <alignment horizontal="center"/>
    </xf>
    <xf numFmtId="0" fontId="10" fillId="2" borderId="7" xfId="0" applyFont="1" applyFill="1" applyBorder="1" applyAlignment="1" applyProtection="1">
      <alignment horizontal="center"/>
    </xf>
    <xf numFmtId="2" fontId="10" fillId="0" borderId="4" xfId="0" applyNumberFormat="1" applyFont="1" applyFill="1" applyBorder="1" applyAlignment="1" applyProtection="1">
      <alignment horizontal="center"/>
    </xf>
    <xf numFmtId="0" fontId="11" fillId="2" borderId="13" xfId="0" applyFont="1" applyFill="1" applyBorder="1" applyAlignment="1" applyProtection="1">
      <alignment horizontal="center"/>
      <protection locked="0"/>
    </xf>
    <xf numFmtId="0" fontId="10" fillId="2" borderId="13" xfId="0" applyFont="1" applyFill="1" applyBorder="1" applyAlignment="1" applyProtection="1">
      <alignment horizontal="center"/>
      <protection locked="0"/>
    </xf>
    <xf numFmtId="2" fontId="10" fillId="2" borderId="13" xfId="0" applyNumberFormat="1" applyFont="1" applyFill="1" applyBorder="1" applyAlignment="1" applyProtection="1">
      <alignment horizontal="center"/>
      <protection locked="0"/>
    </xf>
    <xf numFmtId="0" fontId="11" fillId="2" borderId="18" xfId="0" applyFont="1" applyFill="1" applyBorder="1" applyAlignment="1" applyProtection="1">
      <alignment horizontal="center"/>
      <protection locked="0"/>
    </xf>
    <xf numFmtId="0" fontId="10" fillId="2" borderId="18" xfId="0" applyFont="1" applyFill="1" applyBorder="1" applyAlignment="1" applyProtection="1">
      <alignment horizontal="center"/>
      <protection locked="0"/>
    </xf>
    <xf numFmtId="2" fontId="10" fillId="2" borderId="18" xfId="0" applyNumberFormat="1" applyFont="1" applyFill="1" applyBorder="1" applyAlignment="1" applyProtection="1">
      <alignment horizontal="center"/>
      <protection locked="0"/>
    </xf>
    <xf numFmtId="2" fontId="10" fillId="2" borderId="18" xfId="0" applyNumberFormat="1" applyFont="1" applyFill="1" applyBorder="1" applyAlignment="1" applyProtection="1">
      <alignment horizontal="center"/>
    </xf>
    <xf numFmtId="164" fontId="10" fillId="2" borderId="18" xfId="0" applyNumberFormat="1" applyFont="1" applyFill="1" applyBorder="1" applyAlignment="1" applyProtection="1">
      <alignment horizontal="center"/>
    </xf>
    <xf numFmtId="0" fontId="10" fillId="2" borderId="18" xfId="0" applyFont="1" applyFill="1" applyBorder="1" applyAlignment="1" applyProtection="1">
      <alignment horizontal="center"/>
    </xf>
    <xf numFmtId="165" fontId="10" fillId="2" borderId="22" xfId="0" applyNumberFormat="1" applyFont="1" applyFill="1" applyBorder="1" applyAlignment="1" applyProtection="1">
      <alignment horizontal="center"/>
    </xf>
    <xf numFmtId="0" fontId="10" fillId="2" borderId="19" xfId="0" applyFont="1" applyFill="1" applyBorder="1" applyAlignment="1" applyProtection="1">
      <alignment horizontal="center"/>
    </xf>
    <xf numFmtId="2" fontId="10" fillId="2" borderId="20" xfId="0" applyNumberFormat="1" applyFont="1" applyFill="1" applyBorder="1" applyAlignment="1" applyProtection="1">
      <alignment horizontal="center"/>
    </xf>
    <xf numFmtId="164" fontId="10" fillId="2" borderId="13" xfId="0" applyNumberFormat="1" applyFont="1" applyFill="1" applyBorder="1" applyAlignment="1" applyProtection="1">
      <alignment horizontal="center"/>
    </xf>
    <xf numFmtId="0" fontId="10" fillId="2" borderId="20" xfId="0" applyFont="1" applyFill="1" applyBorder="1" applyAlignment="1" applyProtection="1">
      <alignment horizontal="center"/>
    </xf>
    <xf numFmtId="165" fontId="10" fillId="2" borderId="23" xfId="0" applyNumberFormat="1" applyFont="1" applyFill="1" applyBorder="1" applyAlignment="1" applyProtection="1">
      <alignment horizontal="center"/>
    </xf>
    <xf numFmtId="165" fontId="10" fillId="2" borderId="20" xfId="0" applyNumberFormat="1" applyFont="1" applyFill="1" applyBorder="1" applyAlignment="1" applyProtection="1">
      <alignment horizontal="center"/>
    </xf>
    <xf numFmtId="165" fontId="11" fillId="2" borderId="19" xfId="0" applyNumberFormat="1" applyFont="1" applyFill="1" applyBorder="1" applyAlignment="1" applyProtection="1">
      <alignment horizontal="center"/>
    </xf>
    <xf numFmtId="2" fontId="10" fillId="2" borderId="13" xfId="0" applyNumberFormat="1" applyFont="1" applyFill="1" applyBorder="1" applyAlignment="1" applyProtection="1">
      <alignment horizontal="center"/>
    </xf>
    <xf numFmtId="165" fontId="11" fillId="2" borderId="20" xfId="0" applyNumberFormat="1" applyFont="1" applyFill="1" applyBorder="1" applyAlignment="1" applyProtection="1">
      <alignment horizontal="center"/>
    </xf>
    <xf numFmtId="0" fontId="4" fillId="2" borderId="10" xfId="0" applyFont="1" applyFill="1" applyBorder="1" applyAlignment="1" applyProtection="1">
      <alignment horizontal="left" vertical="top"/>
      <protection locked="0"/>
    </xf>
    <xf numFmtId="0" fontId="10" fillId="0" borderId="18" xfId="0" applyFont="1" applyFill="1" applyBorder="1" applyAlignment="1" applyProtection="1">
      <alignment horizontal="center"/>
      <protection locked="0"/>
    </xf>
    <xf numFmtId="2" fontId="10" fillId="0" borderId="18" xfId="0" applyNumberFormat="1" applyFont="1" applyFill="1" applyBorder="1" applyAlignment="1" applyProtection="1">
      <alignment horizontal="center"/>
      <protection locked="0"/>
    </xf>
    <xf numFmtId="2" fontId="10" fillId="0" borderId="18" xfId="0" applyNumberFormat="1" applyFont="1" applyFill="1" applyBorder="1" applyAlignment="1" applyProtection="1">
      <alignment horizontal="center"/>
    </xf>
    <xf numFmtId="164" fontId="10" fillId="0" borderId="18" xfId="0" applyNumberFormat="1" applyFont="1" applyFill="1" applyBorder="1" applyAlignment="1" applyProtection="1">
      <alignment horizontal="center"/>
    </xf>
    <xf numFmtId="165" fontId="10" fillId="0" borderId="18" xfId="0" applyNumberFormat="1" applyFont="1" applyFill="1" applyBorder="1" applyAlignment="1" applyProtection="1">
      <alignment horizontal="center"/>
    </xf>
    <xf numFmtId="0" fontId="10" fillId="0" borderId="4" xfId="0" applyFont="1" applyFill="1" applyBorder="1" applyAlignment="1" applyProtection="1">
      <alignment horizontal="center"/>
      <protection locked="0"/>
    </xf>
    <xf numFmtId="2" fontId="10" fillId="0" borderId="4" xfId="0" applyNumberFormat="1" applyFont="1" applyFill="1" applyBorder="1" applyAlignment="1" applyProtection="1">
      <alignment horizontal="center"/>
      <protection locked="0"/>
    </xf>
    <xf numFmtId="165" fontId="10" fillId="0" borderId="4" xfId="0" applyNumberFormat="1" applyFont="1" applyFill="1" applyBorder="1" applyAlignment="1" applyProtection="1">
      <alignment horizontal="center"/>
    </xf>
    <xf numFmtId="0" fontId="10" fillId="0" borderId="6" xfId="0" applyFont="1" applyFill="1" applyBorder="1" applyAlignment="1" applyProtection="1">
      <alignment horizontal="center"/>
      <protection locked="0"/>
    </xf>
    <xf numFmtId="2" fontId="10" fillId="0" borderId="6" xfId="0" applyNumberFormat="1" applyFont="1" applyFill="1" applyBorder="1" applyAlignment="1" applyProtection="1">
      <alignment horizontal="center"/>
      <protection locked="0"/>
    </xf>
    <xf numFmtId="2" fontId="10" fillId="0" borderId="6" xfId="0" applyNumberFormat="1" applyFont="1" applyFill="1" applyBorder="1" applyAlignment="1" applyProtection="1">
      <alignment horizontal="center"/>
    </xf>
    <xf numFmtId="165" fontId="10" fillId="0" borderId="6" xfId="0" applyNumberFormat="1" applyFont="1" applyFill="1" applyBorder="1" applyAlignment="1" applyProtection="1">
      <alignment horizontal="center"/>
    </xf>
    <xf numFmtId="0" fontId="10" fillId="5" borderId="17" xfId="0" applyFont="1" applyFill="1" applyBorder="1" applyAlignment="1" applyProtection="1">
      <alignment horizontal="center"/>
      <protection locked="0"/>
    </xf>
    <xf numFmtId="2" fontId="10" fillId="5" borderId="17" xfId="0" applyNumberFormat="1" applyFont="1" applyFill="1" applyBorder="1" applyAlignment="1" applyProtection="1">
      <alignment horizontal="center"/>
      <protection locked="0"/>
    </xf>
    <xf numFmtId="2" fontId="11" fillId="5" borderId="17" xfId="0" applyNumberFormat="1" applyFont="1" applyFill="1" applyBorder="1" applyAlignment="1" applyProtection="1">
      <alignment horizontal="center"/>
    </xf>
    <xf numFmtId="0" fontId="11" fillId="5" borderId="13" xfId="0" applyFont="1" applyFill="1" applyBorder="1" applyAlignment="1" applyProtection="1">
      <alignment horizontal="center"/>
      <protection locked="0"/>
    </xf>
    <xf numFmtId="0" fontId="10" fillId="5" borderId="13" xfId="0" applyFont="1" applyFill="1" applyBorder="1" applyAlignment="1" applyProtection="1">
      <alignment horizontal="center"/>
      <protection locked="0"/>
    </xf>
    <xf numFmtId="2" fontId="10" fillId="5" borderId="13" xfId="0" applyNumberFormat="1" applyFont="1" applyFill="1" applyBorder="1" applyAlignment="1" applyProtection="1">
      <alignment horizontal="center"/>
      <protection locked="0"/>
    </xf>
    <xf numFmtId="0" fontId="11" fillId="5" borderId="18" xfId="0" applyFont="1" applyFill="1" applyBorder="1" applyAlignment="1" applyProtection="1">
      <alignment horizontal="center"/>
      <protection locked="0"/>
    </xf>
    <xf numFmtId="0" fontId="10" fillId="5" borderId="18" xfId="0" applyFont="1" applyFill="1" applyBorder="1" applyAlignment="1" applyProtection="1">
      <alignment horizontal="center"/>
      <protection locked="0"/>
    </xf>
    <xf numFmtId="2" fontId="10" fillId="5" borderId="18" xfId="0" applyNumberFormat="1" applyFont="1" applyFill="1" applyBorder="1" applyAlignment="1" applyProtection="1">
      <alignment horizontal="center"/>
      <protection locked="0"/>
    </xf>
    <xf numFmtId="2" fontId="10" fillId="5" borderId="18" xfId="0" applyNumberFormat="1" applyFont="1" applyFill="1" applyBorder="1" applyAlignment="1" applyProtection="1">
      <alignment horizontal="center"/>
    </xf>
    <xf numFmtId="164" fontId="10" fillId="5" borderId="18" xfId="0" applyNumberFormat="1" applyFont="1" applyFill="1" applyBorder="1" applyAlignment="1" applyProtection="1">
      <alignment horizontal="center"/>
    </xf>
    <xf numFmtId="0" fontId="10" fillId="5" borderId="18" xfId="0" applyFont="1" applyFill="1" applyBorder="1" applyAlignment="1" applyProtection="1">
      <alignment horizontal="center"/>
    </xf>
    <xf numFmtId="165" fontId="10" fillId="5" borderId="22" xfId="0" applyNumberFormat="1" applyFont="1" applyFill="1" applyBorder="1" applyAlignment="1" applyProtection="1">
      <alignment horizontal="center"/>
    </xf>
    <xf numFmtId="165" fontId="11" fillId="5" borderId="19" xfId="0" applyNumberFormat="1" applyFont="1" applyFill="1" applyBorder="1" applyAlignment="1" applyProtection="1">
      <alignment horizontal="center"/>
    </xf>
    <xf numFmtId="0" fontId="11" fillId="5" borderId="4" xfId="0" applyFont="1" applyFill="1" applyBorder="1" applyAlignment="1" applyProtection="1">
      <alignment horizontal="center"/>
      <protection locked="0"/>
    </xf>
    <xf numFmtId="0" fontId="10" fillId="5" borderId="4" xfId="0" applyFont="1" applyFill="1" applyBorder="1" applyAlignment="1" applyProtection="1">
      <alignment horizontal="center"/>
      <protection locked="0"/>
    </xf>
    <xf numFmtId="2" fontId="10" fillId="5" borderId="4" xfId="0" applyNumberFormat="1" applyFont="1" applyFill="1" applyBorder="1" applyAlignment="1" applyProtection="1">
      <alignment horizontal="center"/>
      <protection locked="0"/>
    </xf>
    <xf numFmtId="2" fontId="10" fillId="5" borderId="4" xfId="0" applyNumberFormat="1" applyFont="1" applyFill="1" applyBorder="1" applyAlignment="1" applyProtection="1">
      <alignment horizontal="center"/>
    </xf>
    <xf numFmtId="164" fontId="10" fillId="5" borderId="4" xfId="0" applyNumberFormat="1" applyFont="1" applyFill="1" applyBorder="1" applyAlignment="1" applyProtection="1">
      <alignment horizontal="center"/>
    </xf>
    <xf numFmtId="0" fontId="10" fillId="5" borderId="4" xfId="0" applyFont="1" applyFill="1" applyBorder="1" applyAlignment="1" applyProtection="1">
      <alignment horizontal="center"/>
    </xf>
    <xf numFmtId="165" fontId="10" fillId="5" borderId="1" xfId="0" applyNumberFormat="1" applyFont="1" applyFill="1" applyBorder="1" applyAlignment="1" applyProtection="1">
      <alignment horizontal="center"/>
    </xf>
    <xf numFmtId="165" fontId="11" fillId="5" borderId="7" xfId="0" applyNumberFormat="1" applyFont="1" applyFill="1" applyBorder="1" applyAlignment="1" applyProtection="1">
      <alignment horizontal="center"/>
    </xf>
    <xf numFmtId="2" fontId="10" fillId="5" borderId="13" xfId="0" applyNumberFormat="1" applyFont="1" applyFill="1" applyBorder="1" applyAlignment="1" applyProtection="1">
      <alignment horizontal="center"/>
    </xf>
    <xf numFmtId="164" fontId="10" fillId="5" borderId="13" xfId="0" applyNumberFormat="1" applyFont="1" applyFill="1" applyBorder="1" applyAlignment="1" applyProtection="1">
      <alignment horizontal="center"/>
    </xf>
    <xf numFmtId="0" fontId="10" fillId="5" borderId="13" xfId="0" applyFont="1" applyFill="1" applyBorder="1" applyAlignment="1" applyProtection="1">
      <alignment horizontal="center"/>
    </xf>
    <xf numFmtId="165" fontId="10" fillId="5" borderId="14" xfId="0" applyNumberFormat="1" applyFont="1" applyFill="1" applyBorder="1" applyAlignment="1" applyProtection="1">
      <alignment horizontal="center"/>
    </xf>
    <xf numFmtId="165" fontId="10" fillId="5" borderId="20" xfId="0" applyNumberFormat="1" applyFont="1" applyFill="1" applyBorder="1" applyAlignment="1" applyProtection="1">
      <alignment horizontal="center"/>
    </xf>
    <xf numFmtId="165" fontId="10" fillId="5" borderId="19" xfId="0" applyNumberFormat="1" applyFont="1" applyFill="1" applyBorder="1" applyAlignment="1" applyProtection="1">
      <alignment horizontal="center"/>
    </xf>
    <xf numFmtId="165" fontId="11" fillId="5" borderId="20" xfId="0" applyNumberFormat="1" applyFont="1" applyFill="1" applyBorder="1" applyAlignment="1" applyProtection="1">
      <alignment horizontal="center"/>
    </xf>
    <xf numFmtId="0" fontId="10" fillId="5" borderId="13" xfId="0" applyFont="1" applyFill="1" applyBorder="1" applyAlignment="1" applyProtection="1">
      <alignment horizontal="center" wrapText="1"/>
    </xf>
    <xf numFmtId="0" fontId="10" fillId="0" borderId="18" xfId="0" applyFont="1" applyFill="1" applyBorder="1" applyAlignment="1" applyProtection="1">
      <alignment horizontal="center" wrapText="1"/>
    </xf>
    <xf numFmtId="0" fontId="10" fillId="5" borderId="17" xfId="0" applyFont="1" applyFill="1" applyBorder="1" applyAlignment="1" applyProtection="1">
      <alignment horizontal="center"/>
    </xf>
    <xf numFmtId="2" fontId="10" fillId="5" borderId="17" xfId="0" applyNumberFormat="1" applyFont="1" applyFill="1" applyBorder="1" applyAlignment="1" applyProtection="1">
      <alignment horizontal="center"/>
    </xf>
    <xf numFmtId="2" fontId="11" fillId="5" borderId="13" xfId="0" applyNumberFormat="1" applyFont="1" applyFill="1" applyBorder="1" applyAlignment="1" applyProtection="1">
      <alignment horizontal="center"/>
    </xf>
    <xf numFmtId="164" fontId="10" fillId="5" borderId="17" xfId="0" applyNumberFormat="1" applyFont="1" applyFill="1" applyBorder="1" applyAlignment="1" applyProtection="1">
      <alignment horizontal="center"/>
    </xf>
    <xf numFmtId="165" fontId="10" fillId="5" borderId="17" xfId="0" applyNumberFormat="1" applyFont="1" applyFill="1" applyBorder="1" applyAlignment="1" applyProtection="1">
      <alignment horizontal="center"/>
    </xf>
    <xf numFmtId="0" fontId="0" fillId="2" borderId="0" xfId="0" applyFill="1" applyBorder="1" applyProtection="1">
      <protection locked="0"/>
    </xf>
    <xf numFmtId="0" fontId="3" fillId="2" borderId="4" xfId="0" applyFont="1" applyFill="1" applyBorder="1" applyAlignment="1" applyProtection="1">
      <alignment horizontal="left" wrapText="1"/>
      <protection locked="0"/>
    </xf>
    <xf numFmtId="0" fontId="7" fillId="3" borderId="4"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wrapText="1"/>
    </xf>
    <xf numFmtId="0" fontId="0" fillId="2" borderId="0" xfId="0" applyFill="1" applyAlignment="1" applyProtection="1"/>
    <xf numFmtId="0" fontId="3" fillId="2" borderId="0" xfId="0" applyFont="1" applyFill="1" applyBorder="1" applyAlignment="1" applyProtection="1"/>
    <xf numFmtId="0" fontId="8" fillId="2" borderId="1"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9" fillId="2" borderId="0" xfId="0" applyFont="1" applyFill="1" applyAlignment="1" applyProtection="1"/>
    <xf numFmtId="0" fontId="2" fillId="2" borderId="0" xfId="0" applyFont="1" applyFill="1" applyAlignment="1" applyProtection="1"/>
    <xf numFmtId="0" fontId="9" fillId="2" borderId="0" xfId="0" applyFont="1" applyFill="1" applyProtection="1">
      <protection locked="0"/>
    </xf>
    <xf numFmtId="0" fontId="7" fillId="2" borderId="5" xfId="0" applyFont="1" applyFill="1" applyBorder="1" applyAlignment="1" applyProtection="1">
      <alignment horizontal="center" vertical="center"/>
      <protection locked="0"/>
    </xf>
    <xf numFmtId="0" fontId="8" fillId="2" borderId="4" xfId="0" applyFont="1" applyFill="1" applyBorder="1" applyAlignment="1" applyProtection="1">
      <alignment horizontal="center"/>
      <protection locked="0"/>
    </xf>
    <xf numFmtId="0" fontId="0" fillId="2" borderId="4" xfId="0" applyFill="1" applyBorder="1" applyAlignment="1" applyProtection="1">
      <alignment horizontal="center"/>
      <protection locked="0"/>
    </xf>
    <xf numFmtId="0" fontId="1" fillId="2" borderId="0" xfId="0" applyFont="1" applyFill="1" applyProtection="1">
      <protection locked="0"/>
    </xf>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1" fillId="6" borderId="0" xfId="0" applyFont="1" applyFill="1" applyProtection="1">
      <protection locked="0"/>
    </xf>
    <xf numFmtId="0" fontId="9" fillId="6" borderId="0" xfId="0" applyFont="1" applyFill="1" applyProtection="1">
      <protection locked="0"/>
    </xf>
    <xf numFmtId="0" fontId="9" fillId="6" borderId="0" xfId="0" applyFont="1" applyFill="1" applyProtection="1"/>
    <xf numFmtId="2" fontId="0" fillId="2" borderId="0" xfId="0" applyNumberFormat="1" applyFill="1" applyProtection="1">
      <protection locked="0"/>
    </xf>
    <xf numFmtId="2" fontId="10" fillId="5" borderId="6" xfId="0" applyNumberFormat="1" applyFont="1" applyFill="1" applyBorder="1" applyAlignment="1" applyProtection="1">
      <alignment horizontal="center"/>
      <protection locked="0"/>
    </xf>
    <xf numFmtId="2" fontId="10" fillId="5" borderId="20" xfId="0" applyNumberFormat="1" applyFont="1" applyFill="1" applyBorder="1" applyAlignment="1" applyProtection="1">
      <alignment horizontal="center"/>
      <protection locked="0"/>
    </xf>
    <xf numFmtId="0" fontId="3" fillId="2" borderId="4" xfId="0" applyFont="1" applyFill="1" applyBorder="1" applyAlignment="1" applyProtection="1">
      <alignment horizontal="left" vertical="center" wrapText="1"/>
      <protection locked="0"/>
    </xf>
    <xf numFmtId="166" fontId="0" fillId="2" borderId="0" xfId="0" applyNumberFormat="1" applyFill="1" applyProtection="1">
      <protection locked="0"/>
    </xf>
    <xf numFmtId="2" fontId="8" fillId="2" borderId="1" xfId="0" applyNumberFormat="1" applyFont="1" applyFill="1" applyBorder="1" applyAlignment="1" applyProtection="1">
      <alignment horizontal="center" vertical="center"/>
    </xf>
    <xf numFmtId="2" fontId="8" fillId="2" borderId="4" xfId="0" applyNumberFormat="1" applyFont="1" applyFill="1" applyBorder="1" applyAlignment="1" applyProtection="1">
      <alignment horizontal="center" vertical="center"/>
    </xf>
    <xf numFmtId="167" fontId="8" fillId="2" borderId="4" xfId="0" applyNumberFormat="1" applyFont="1" applyFill="1" applyBorder="1" applyAlignment="1" applyProtection="1">
      <alignment horizontal="center" vertical="center"/>
      <protection locked="0"/>
    </xf>
    <xf numFmtId="18" fontId="8" fillId="2" borderId="1" xfId="0" applyNumberFormat="1" applyFont="1" applyFill="1" applyBorder="1" applyAlignment="1" applyProtection="1">
      <alignment horizontal="center" vertical="center"/>
      <protection locked="0"/>
    </xf>
    <xf numFmtId="0" fontId="1" fillId="2" borderId="0" xfId="0" applyNumberFormat="1" applyFont="1" applyFill="1" applyProtection="1">
      <protection locked="0"/>
    </xf>
    <xf numFmtId="18" fontId="8" fillId="2" borderId="4" xfId="0" applyNumberFormat="1" applyFont="1" applyFill="1" applyBorder="1" applyAlignment="1" applyProtection="1">
      <alignment horizontal="center" vertical="center"/>
      <protection locked="0"/>
    </xf>
    <xf numFmtId="165" fontId="0" fillId="2" borderId="4" xfId="0" applyNumberFormat="1" applyFill="1" applyBorder="1" applyAlignment="1" applyProtection="1">
      <alignment horizontal="center"/>
      <protection locked="0"/>
    </xf>
    <xf numFmtId="165" fontId="8" fillId="2" borderId="1" xfId="0" applyNumberFormat="1" applyFont="1" applyFill="1" applyBorder="1" applyAlignment="1" applyProtection="1">
      <alignment horizontal="center" vertical="center"/>
      <protection locked="0"/>
    </xf>
    <xf numFmtId="165" fontId="8" fillId="2" borderId="4" xfId="0" applyNumberFormat="1" applyFont="1" applyFill="1" applyBorder="1" applyAlignment="1" applyProtection="1">
      <alignment horizontal="center" vertical="center"/>
      <protection locked="0"/>
    </xf>
    <xf numFmtId="2" fontId="10" fillId="0" borderId="20" xfId="0" applyNumberFormat="1" applyFont="1" applyFill="1" applyBorder="1" applyAlignment="1" applyProtection="1">
      <alignment horizontal="center"/>
      <protection locked="0"/>
    </xf>
    <xf numFmtId="0" fontId="1" fillId="2" borderId="4" xfId="0" applyNumberFormat="1" applyFont="1" applyFill="1" applyBorder="1" applyAlignment="1" applyProtection="1">
      <alignment horizontal="center" vertical="center"/>
      <protection locked="0"/>
    </xf>
    <xf numFmtId="0" fontId="9" fillId="2" borderId="0" xfId="0" applyNumberFormat="1" applyFont="1" applyFill="1" applyProtection="1">
      <protection locked="0"/>
    </xf>
    <xf numFmtId="0" fontId="20" fillId="5" borderId="21" xfId="1" applyFont="1" applyFill="1" applyBorder="1" applyAlignment="1" applyProtection="1">
      <alignment horizontal="center" wrapText="1"/>
    </xf>
    <xf numFmtId="0" fontId="7" fillId="2" borderId="5"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8" fillId="2" borderId="0" xfId="0" applyFont="1" applyFill="1" applyProtection="1">
      <protection locked="0"/>
    </xf>
    <xf numFmtId="0" fontId="8" fillId="2" borderId="0" xfId="0" applyFont="1" applyFill="1" applyAlignment="1" applyProtection="1">
      <alignment wrapText="1"/>
      <protection locked="0"/>
    </xf>
    <xf numFmtId="0" fontId="10" fillId="5" borderId="19" xfId="0" applyFont="1" applyFill="1" applyBorder="1" applyAlignment="1" applyProtection="1">
      <alignment horizontal="center"/>
      <protection locked="0"/>
    </xf>
    <xf numFmtId="0" fontId="10" fillId="5" borderId="5"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2" borderId="19" xfId="0" applyFont="1" applyFill="1" applyBorder="1" applyAlignment="1" applyProtection="1">
      <alignment horizontal="center"/>
      <protection locked="0"/>
    </xf>
    <xf numFmtId="0" fontId="25" fillId="5" borderId="5" xfId="0" applyFont="1" applyFill="1" applyBorder="1" applyAlignment="1" applyProtection="1">
      <alignment horizontal="center"/>
      <protection locked="0"/>
    </xf>
    <xf numFmtId="0" fontId="25" fillId="5" borderId="19" xfId="0" applyFont="1" applyFill="1" applyBorder="1" applyAlignment="1" applyProtection="1">
      <alignment horizontal="center"/>
      <protection locked="0"/>
    </xf>
    <xf numFmtId="0" fontId="25" fillId="5" borderId="4" xfId="0" applyFont="1" applyFill="1" applyBorder="1" applyAlignment="1" applyProtection="1">
      <alignment horizontal="center"/>
      <protection locked="0"/>
    </xf>
    <xf numFmtId="165" fontId="0" fillId="2" borderId="4" xfId="0" applyNumberFormat="1" applyFill="1" applyBorder="1" applyAlignment="1" applyProtection="1">
      <alignment horizontal="center" vertical="center"/>
      <protection locked="0"/>
    </xf>
    <xf numFmtId="0" fontId="8" fillId="2" borderId="1" xfId="0" applyFont="1" applyFill="1" applyBorder="1" applyAlignment="1" applyProtection="1">
      <alignment horizontal="left" vertical="center"/>
      <protection locked="0"/>
    </xf>
    <xf numFmtId="0" fontId="12" fillId="4" borderId="6" xfId="0"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wrapText="1"/>
    </xf>
    <xf numFmtId="0" fontId="9" fillId="2" borderId="0" xfId="0" applyFont="1" applyFill="1" applyAlignment="1" applyProtection="1">
      <alignment horizontal="center"/>
    </xf>
    <xf numFmtId="0" fontId="0" fillId="2" borderId="0" xfId="0" applyFill="1" applyAlignment="1" applyProtection="1">
      <alignment horizontal="center"/>
      <protection locked="0"/>
    </xf>
    <xf numFmtId="0" fontId="13" fillId="5" borderId="14" xfId="0" applyFont="1" applyFill="1" applyBorder="1" applyAlignment="1" applyProtection="1">
      <alignment horizontal="center" vertical="center" wrapText="1"/>
    </xf>
    <xf numFmtId="0" fontId="13" fillId="5" borderId="15" xfId="0" applyFont="1" applyFill="1" applyBorder="1" applyAlignment="1" applyProtection="1">
      <alignment horizontal="center" vertical="center" wrapText="1"/>
    </xf>
    <xf numFmtId="0" fontId="13" fillId="5" borderId="16" xfId="0" applyFont="1" applyFill="1" applyBorder="1" applyAlignment="1" applyProtection="1">
      <alignment horizontal="center" vertical="center" wrapText="1"/>
    </xf>
    <xf numFmtId="0" fontId="6" fillId="2" borderId="0" xfId="0" applyFont="1" applyFill="1" applyAlignment="1" applyProtection="1">
      <alignment horizontal="left"/>
      <protection locked="0"/>
    </xf>
    <xf numFmtId="0" fontId="3" fillId="2" borderId="11" xfId="0" applyFont="1" applyFill="1" applyBorder="1" applyAlignment="1" applyProtection="1">
      <alignment horizontal="left" vertical="center"/>
      <protection locked="0"/>
    </xf>
    <xf numFmtId="0" fontId="22" fillId="3" borderId="1" xfId="1" applyFont="1" applyFill="1" applyBorder="1" applyAlignment="1" applyProtection="1">
      <alignment horizontal="center" vertical="center"/>
      <protection locked="0"/>
    </xf>
    <xf numFmtId="0" fontId="22" fillId="3" borderId="2" xfId="1" applyFont="1" applyFill="1" applyBorder="1" applyAlignment="1" applyProtection="1">
      <alignment horizontal="center" vertical="center"/>
      <protection locked="0"/>
    </xf>
    <xf numFmtId="0" fontId="22" fillId="3" borderId="3" xfId="1" applyFont="1" applyFill="1" applyBorder="1" applyAlignment="1" applyProtection="1">
      <alignment horizontal="center" vertical="center"/>
      <protection locked="0"/>
    </xf>
    <xf numFmtId="0" fontId="4" fillId="3" borderId="1" xfId="0" applyFont="1" applyFill="1" applyBorder="1" applyAlignment="1" applyProtection="1">
      <alignment horizontal="center"/>
    </xf>
    <xf numFmtId="0" fontId="4" fillId="3" borderId="2" xfId="0" applyFont="1" applyFill="1" applyBorder="1" applyAlignment="1" applyProtection="1">
      <alignment horizontal="center"/>
    </xf>
    <xf numFmtId="0" fontId="4" fillId="3" borderId="3" xfId="0" applyFont="1" applyFill="1" applyBorder="1" applyAlignment="1" applyProtection="1">
      <alignment horizontal="center"/>
    </xf>
    <xf numFmtId="0" fontId="5" fillId="2" borderId="0" xfId="0" applyFont="1" applyFill="1" applyBorder="1" applyAlignment="1" applyProtection="1">
      <alignment horizontal="center"/>
      <protection locked="0"/>
    </xf>
    <xf numFmtId="0" fontId="5" fillId="3" borderId="1"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21" fillId="3" borderId="1" xfId="1" applyFont="1" applyFill="1" applyBorder="1" applyAlignment="1" applyProtection="1">
      <alignment horizontal="center" vertical="center" wrapText="1"/>
      <protection locked="0"/>
    </xf>
    <xf numFmtId="0" fontId="21" fillId="3" borderId="3" xfId="1"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protection locked="0"/>
    </xf>
    <xf numFmtId="0" fontId="0" fillId="2" borderId="1" xfId="0" applyFill="1" applyBorder="1" applyAlignment="1" applyProtection="1">
      <alignment horizontal="center"/>
    </xf>
    <xf numFmtId="0" fontId="0" fillId="2" borderId="3" xfId="0" applyFill="1" applyBorder="1" applyAlignment="1" applyProtection="1">
      <alignment horizontal="center"/>
    </xf>
    <xf numFmtId="0" fontId="8" fillId="2" borderId="1" xfId="0" applyFont="1" applyFill="1" applyBorder="1" applyAlignment="1" applyProtection="1">
      <alignment horizontal="left" vertical="center"/>
      <protection locked="0"/>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10" fillId="2" borderId="19"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10" fillId="5" borderId="19" xfId="0" applyFont="1" applyFill="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5" borderId="20"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left"/>
      <protection locked="0"/>
    </xf>
    <xf numFmtId="0" fontId="5" fillId="2" borderId="6" xfId="0" applyFont="1" applyFill="1" applyBorder="1" applyAlignment="1" applyProtection="1">
      <alignment horizontal="left"/>
      <protection locked="0"/>
    </xf>
    <xf numFmtId="0" fontId="5" fillId="2" borderId="8" xfId="0" applyFont="1" applyFill="1" applyBorder="1" applyAlignment="1" applyProtection="1">
      <alignment horizontal="left"/>
      <protection locked="0"/>
    </xf>
    <xf numFmtId="0" fontId="16" fillId="2" borderId="0" xfId="0" applyFont="1" applyFill="1" applyBorder="1" applyAlignment="1" applyProtection="1">
      <alignment horizontal="left" vertical="top" wrapText="1"/>
    </xf>
    <xf numFmtId="0" fontId="5" fillId="2" borderId="4" xfId="0" applyFont="1" applyFill="1" applyBorder="1" applyAlignment="1" applyProtection="1">
      <alignment horizontal="left"/>
      <protection locked="0"/>
    </xf>
    <xf numFmtId="0" fontId="4" fillId="3" borderId="1" xfId="0" applyFont="1" applyFill="1" applyBorder="1" applyAlignment="1" applyProtection="1">
      <alignment horizontal="center"/>
      <protection locked="0"/>
    </xf>
    <xf numFmtId="0" fontId="4" fillId="3" borderId="2" xfId="0" applyFont="1" applyFill="1" applyBorder="1" applyAlignment="1" applyProtection="1">
      <alignment horizontal="center"/>
      <protection locked="0"/>
    </xf>
    <xf numFmtId="0" fontId="4" fillId="3" borderId="3" xfId="0" applyFont="1" applyFill="1" applyBorder="1" applyAlignment="1" applyProtection="1">
      <alignment horizontal="center"/>
      <protection locked="0"/>
    </xf>
    <xf numFmtId="0" fontId="0" fillId="2" borderId="10" xfId="0" applyFill="1" applyBorder="1" applyAlignment="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0" fontId="12" fillId="4" borderId="6"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164" fontId="11" fillId="0" borderId="19" xfId="0" applyNumberFormat="1" applyFont="1" applyFill="1" applyBorder="1" applyAlignment="1" applyProtection="1">
      <alignment horizontal="center" vertical="center"/>
    </xf>
    <xf numFmtId="164" fontId="11" fillId="0" borderId="7" xfId="0" applyNumberFormat="1" applyFont="1" applyFill="1" applyBorder="1" applyAlignment="1" applyProtection="1">
      <alignment horizontal="center" vertical="center"/>
    </xf>
    <xf numFmtId="164" fontId="11" fillId="0" borderId="20" xfId="0" applyNumberFormat="1" applyFont="1" applyFill="1" applyBorder="1" applyAlignment="1" applyProtection="1">
      <alignment horizontal="center" vertical="center"/>
    </xf>
  </cellXfs>
  <cellStyles count="2">
    <cellStyle name="Hyperlink" xfId="1" builtinId="8"/>
    <cellStyle name="Normal" xfId="0" builtinId="0"/>
  </cellStyles>
  <dxfs count="13">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theme="1"/>
      </font>
      <fill>
        <patternFill>
          <bgColor rgb="FFFF0000"/>
        </patternFill>
      </fill>
      <border>
        <left style="thin">
          <color theme="1" tint="4.9989318521683403E-2"/>
        </left>
        <right style="thin">
          <color theme="1" tint="4.9989318521683403E-2"/>
        </right>
        <top style="thin">
          <color theme="1" tint="4.9989318521683403E-2"/>
        </top>
        <bottom style="thin">
          <color theme="1" tint="4.9989318521683403E-2"/>
        </bottom>
        <vertical/>
        <horizontal/>
      </border>
    </dxf>
    <dxf>
      <font>
        <color theme="1"/>
      </font>
      <fill>
        <patternFill>
          <bgColor rgb="FFFF0000"/>
        </patternFill>
      </fill>
      <border>
        <left style="thin">
          <color theme="1" tint="4.9989318521683403E-2"/>
        </left>
        <right style="thin">
          <color theme="1" tint="4.9989318521683403E-2"/>
        </right>
        <top style="thin">
          <color theme="1" tint="4.9989318521683403E-2"/>
        </top>
        <bottom style="thin">
          <color theme="1" tint="4.9989318521683403E-2"/>
        </bottom>
        <vertical/>
        <horizontal/>
      </border>
    </dxf>
    <dxf>
      <font>
        <color theme="1"/>
      </font>
      <fill>
        <patternFill>
          <bgColor rgb="FFFF0000"/>
        </patternFill>
      </fill>
      <border>
        <left style="thin">
          <color theme="1" tint="4.9989318521683403E-2"/>
        </left>
        <right style="thin">
          <color theme="1" tint="4.9989318521683403E-2"/>
        </right>
        <top style="thin">
          <color theme="1" tint="4.9989318521683403E-2"/>
        </top>
        <bottom style="thin">
          <color theme="1" tint="4.9989318521683403E-2"/>
        </bottom>
        <vertical/>
        <horizontal/>
      </border>
    </dxf>
    <dxf>
      <font>
        <color theme="1"/>
      </font>
      <fill>
        <patternFill>
          <bgColor rgb="FFFF0000"/>
        </patternFill>
      </fill>
      <border>
        <left style="thin">
          <color theme="1" tint="4.9989318521683403E-2"/>
        </left>
        <right style="thin">
          <color theme="1" tint="4.9989318521683403E-2"/>
        </right>
        <top style="thin">
          <color theme="1" tint="4.9989318521683403E-2"/>
        </top>
        <bottom style="thin">
          <color theme="1" tint="4.9989318521683403E-2"/>
        </bottom>
        <vertical/>
        <horizontal/>
      </border>
    </dxf>
    <dxf>
      <font>
        <color theme="1"/>
      </font>
      <fill>
        <patternFill>
          <bgColor rgb="FFFF0000"/>
        </patternFill>
      </fill>
      <border>
        <left style="thin">
          <color theme="1" tint="4.9989318521683403E-2"/>
        </left>
        <right style="thin">
          <color theme="1" tint="4.9989318521683403E-2"/>
        </right>
        <top style="thin">
          <color theme="1" tint="4.9989318521683403E-2"/>
        </top>
        <bottom style="thin">
          <color theme="1" tint="4.9989318521683403E-2"/>
        </bottom>
        <vertical/>
        <horizontal/>
      </border>
    </dxf>
    <dxf>
      <font>
        <color theme="0"/>
      </font>
      <fill>
        <patternFill>
          <bgColor theme="0"/>
        </patternFill>
      </fill>
      <border>
        <vertical/>
        <horizontal/>
      </border>
    </dxf>
    <dxf>
      <font>
        <color theme="1"/>
      </font>
      <border>
        <left style="thin">
          <color theme="1"/>
        </left>
        <right style="thin">
          <color theme="1"/>
        </right>
        <top style="thin">
          <color theme="1"/>
        </top>
        <bottom style="thin">
          <color theme="1"/>
        </bottom>
        <vertical/>
        <horizontal/>
      </border>
    </dxf>
    <dxf>
      <font>
        <b/>
        <i val="0"/>
        <color theme="1"/>
      </font>
      <fill>
        <patternFill>
          <bgColor rgb="FFFFFF99"/>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nr.wi.gov/regulations/labcert/BODQC.html" TargetMode="External"/><Relationship Id="rId2" Type="http://schemas.openxmlformats.org/officeDocument/2006/relationships/hyperlink" Target="http://dnr.wi.gov/regulations/labcert/BODCalibration1.html" TargetMode="External"/><Relationship Id="rId1" Type="http://schemas.openxmlformats.org/officeDocument/2006/relationships/hyperlink" Target="http://dnr.wi.gov/regulations/labcert/BODPretreatment.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82"/>
  <sheetViews>
    <sheetView tabSelected="1" view="pageLayout" zoomScale="75" zoomScaleNormal="100" zoomScalePageLayoutView="75" workbookViewId="0">
      <selection activeCell="M12" sqref="M12"/>
    </sheetView>
  </sheetViews>
  <sheetFormatPr defaultColWidth="9.140625" defaultRowHeight="12.75" x14ac:dyDescent="0.2"/>
  <cols>
    <col min="1" max="1" width="20.42578125" style="4" customWidth="1"/>
    <col min="2" max="2" width="22.140625" style="4" customWidth="1"/>
    <col min="3" max="3" width="18.7109375" style="4" customWidth="1"/>
    <col min="4" max="4" width="16.5703125" style="4" customWidth="1"/>
    <col min="5" max="5" width="13.140625" style="4" customWidth="1"/>
    <col min="6" max="6" width="14.140625" style="4" customWidth="1"/>
    <col min="7" max="7" width="12.140625" style="4" customWidth="1"/>
    <col min="8" max="8" width="10" style="4" customWidth="1"/>
    <col min="9" max="9" width="15.42578125" style="4" customWidth="1"/>
    <col min="10" max="10" width="18.85546875" style="4" customWidth="1"/>
    <col min="11" max="11" width="18.7109375" style="4" customWidth="1"/>
    <col min="12" max="12" width="19.140625" style="4" customWidth="1"/>
    <col min="13" max="13" width="22.5703125" style="4" customWidth="1"/>
    <col min="14" max="14" width="9.140625" style="4"/>
    <col min="15" max="15" width="14.42578125" style="4" customWidth="1"/>
    <col min="16" max="16" width="13.7109375" style="1" customWidth="1"/>
    <col min="17" max="17" width="9.140625" style="1"/>
    <col min="18" max="19" width="14.85546875" style="1" bestFit="1" customWidth="1"/>
    <col min="20" max="20" width="9.140625" style="1"/>
    <col min="21" max="16384" width="9.140625" style="4"/>
  </cols>
  <sheetData>
    <row r="1" spans="1:19" ht="23.25" customHeight="1" x14ac:dyDescent="0.35">
      <c r="A1" s="154" t="s">
        <v>39</v>
      </c>
      <c r="B1" s="154"/>
      <c r="C1" s="154"/>
      <c r="D1" s="1"/>
      <c r="E1" s="96" t="s">
        <v>10</v>
      </c>
      <c r="F1" s="146"/>
      <c r="G1" s="2"/>
      <c r="H1" s="3"/>
      <c r="I1" s="1"/>
      <c r="J1" s="95" t="s">
        <v>50</v>
      </c>
      <c r="K1" s="176" t="s">
        <v>51</v>
      </c>
      <c r="L1" s="177"/>
      <c r="M1" s="178"/>
      <c r="N1" s="1"/>
      <c r="O1" s="1"/>
    </row>
    <row r="2" spans="1:19" ht="12.75" customHeight="1" x14ac:dyDescent="0.2">
      <c r="A2" s="155" t="s">
        <v>58</v>
      </c>
      <c r="B2" s="155"/>
      <c r="C2" s="155"/>
      <c r="D2" s="1"/>
      <c r="E2" s="1"/>
      <c r="F2" s="1"/>
      <c r="G2" s="1"/>
      <c r="H2" s="1"/>
      <c r="I2" s="1"/>
      <c r="J2" s="1"/>
      <c r="K2" s="1"/>
      <c r="L2" s="93"/>
      <c r="M2" s="93"/>
      <c r="N2" s="1"/>
      <c r="O2" s="1"/>
    </row>
    <row r="3" spans="1:19" ht="21" customHeight="1" x14ac:dyDescent="0.2">
      <c r="A3" s="156" t="s">
        <v>15</v>
      </c>
      <c r="B3" s="157"/>
      <c r="C3" s="157"/>
      <c r="D3" s="157"/>
      <c r="E3" s="157"/>
      <c r="F3" s="157"/>
      <c r="G3" s="157"/>
      <c r="H3" s="158"/>
      <c r="I3" s="1"/>
      <c r="J3" s="162"/>
      <c r="K3" s="162"/>
      <c r="L3" s="162"/>
      <c r="M3" s="162"/>
      <c r="N3" s="1"/>
      <c r="O3" s="104"/>
      <c r="P3" s="104"/>
      <c r="Q3" s="104"/>
    </row>
    <row r="4" spans="1:19" ht="47.25" customHeight="1" x14ac:dyDescent="0.2">
      <c r="A4" s="105" t="s">
        <v>0</v>
      </c>
      <c r="B4" s="134" t="s">
        <v>55</v>
      </c>
      <c r="C4" s="135" t="s">
        <v>49</v>
      </c>
      <c r="D4" s="133" t="s">
        <v>56</v>
      </c>
      <c r="E4" s="170" t="s">
        <v>57</v>
      </c>
      <c r="F4" s="171"/>
      <c r="G4" s="171"/>
      <c r="H4" s="172"/>
      <c r="I4" s="112"/>
      <c r="J4" s="168" t="s">
        <v>3</v>
      </c>
      <c r="K4" s="169"/>
      <c r="L4" s="163" t="s">
        <v>4</v>
      </c>
      <c r="M4" s="164"/>
      <c r="N4" s="1"/>
      <c r="O4" s="108"/>
      <c r="P4" s="104"/>
      <c r="Q4" s="104"/>
    </row>
    <row r="5" spans="1:19" ht="25.5" customHeight="1" x14ac:dyDescent="0.2">
      <c r="A5" s="106"/>
      <c r="B5" s="122"/>
      <c r="C5" s="123"/>
      <c r="D5" s="145"/>
      <c r="E5" s="165"/>
      <c r="F5" s="166"/>
      <c r="G5" s="166"/>
      <c r="H5" s="167"/>
      <c r="I5" s="112"/>
      <c r="J5" s="94" t="s">
        <v>2</v>
      </c>
      <c r="K5" s="100"/>
      <c r="L5" s="94" t="s">
        <v>2</v>
      </c>
      <c r="M5" s="101"/>
      <c r="N5" s="1"/>
      <c r="O5" s="130"/>
      <c r="P5" s="131"/>
      <c r="Q5" s="104"/>
      <c r="R5" s="119"/>
      <c r="S5" s="119"/>
    </row>
    <row r="6" spans="1:19" ht="24.75" customHeight="1" x14ac:dyDescent="0.2">
      <c r="A6" s="106"/>
      <c r="B6" s="122"/>
      <c r="C6" s="123"/>
      <c r="D6" s="126"/>
      <c r="E6" s="165"/>
      <c r="F6" s="166"/>
      <c r="G6" s="166"/>
      <c r="H6" s="167"/>
      <c r="I6" s="112"/>
      <c r="J6" s="9" t="s">
        <v>34</v>
      </c>
      <c r="K6" s="100"/>
      <c r="L6" s="9" t="s">
        <v>34</v>
      </c>
      <c r="M6" s="101"/>
      <c r="N6" s="1"/>
      <c r="O6" s="124"/>
      <c r="P6" s="104"/>
      <c r="Q6" s="104"/>
    </row>
    <row r="7" spans="1:19" ht="24.75" customHeight="1" x14ac:dyDescent="0.2">
      <c r="A7" s="106"/>
      <c r="B7" s="122"/>
      <c r="C7" s="123"/>
      <c r="D7" s="126"/>
      <c r="E7" s="109"/>
      <c r="F7" s="110"/>
      <c r="G7" s="110"/>
      <c r="H7" s="111"/>
      <c r="I7" s="112"/>
      <c r="J7" s="9" t="s">
        <v>43</v>
      </c>
      <c r="K7" s="100"/>
      <c r="L7" s="9" t="s">
        <v>43</v>
      </c>
      <c r="M7" s="101"/>
      <c r="N7" s="1"/>
      <c r="O7" s="124"/>
      <c r="P7" s="104"/>
      <c r="Q7" s="104"/>
    </row>
    <row r="8" spans="1:19" ht="24.75" customHeight="1" x14ac:dyDescent="0.2">
      <c r="A8" s="107"/>
      <c r="B8" s="122"/>
      <c r="C8" s="123"/>
      <c r="D8" s="126"/>
      <c r="E8" s="165"/>
      <c r="F8" s="166"/>
      <c r="G8" s="166"/>
      <c r="H8" s="167"/>
      <c r="I8" s="112"/>
      <c r="J8" s="9" t="s">
        <v>52</v>
      </c>
      <c r="K8" s="127"/>
      <c r="L8" s="9" t="s">
        <v>53</v>
      </c>
      <c r="M8" s="128"/>
      <c r="N8" s="1"/>
      <c r="O8" s="124"/>
      <c r="P8" s="104"/>
      <c r="Q8" s="104"/>
    </row>
    <row r="9" spans="1:19" ht="25.5" customHeight="1" x14ac:dyDescent="0.2">
      <c r="A9" s="107"/>
      <c r="B9" s="122"/>
      <c r="C9" s="123"/>
      <c r="D9" s="126"/>
      <c r="E9" s="165"/>
      <c r="F9" s="166"/>
      <c r="G9" s="166"/>
      <c r="H9" s="167"/>
      <c r="I9" s="112"/>
      <c r="J9" s="118" t="s">
        <v>48</v>
      </c>
      <c r="K9" s="120" t="str">
        <f>IF(K8="","",I13)</f>
        <v/>
      </c>
      <c r="L9" s="118" t="s">
        <v>48</v>
      </c>
      <c r="M9" s="121" t="str">
        <f>IF(M8="","",I17)</f>
        <v/>
      </c>
      <c r="N9" s="1"/>
      <c r="O9" s="124"/>
      <c r="P9" s="104"/>
      <c r="Q9" s="104"/>
    </row>
    <row r="10" spans="1:19" ht="29.25" customHeight="1" x14ac:dyDescent="0.2">
      <c r="A10" s="107"/>
      <c r="B10" s="122"/>
      <c r="C10" s="123"/>
      <c r="D10" s="126"/>
      <c r="E10" s="165"/>
      <c r="F10" s="166"/>
      <c r="G10" s="166"/>
      <c r="H10" s="167"/>
      <c r="I10" s="113">
        <f>K6</f>
        <v>0</v>
      </c>
      <c r="J10" s="9" t="s">
        <v>35</v>
      </c>
      <c r="K10" s="100"/>
      <c r="L10" s="9" t="s">
        <v>35</v>
      </c>
      <c r="M10" s="101"/>
      <c r="N10" s="1"/>
      <c r="O10" s="124"/>
      <c r="P10" s="104"/>
      <c r="Q10" s="104"/>
    </row>
    <row r="11" spans="1:19" ht="33.75" customHeight="1" x14ac:dyDescent="0.2">
      <c r="A11" s="102" t="s">
        <v>44</v>
      </c>
      <c r="B11" s="102" t="s">
        <v>45</v>
      </c>
      <c r="C11" s="103"/>
      <c r="D11" s="98"/>
      <c r="E11" s="98"/>
      <c r="F11" s="98"/>
      <c r="G11" s="98"/>
      <c r="H11" s="98"/>
      <c r="I11" s="114">
        <f>I10/760</f>
        <v>0</v>
      </c>
      <c r="J11" s="9" t="s">
        <v>5</v>
      </c>
      <c r="K11" s="122"/>
      <c r="L11" s="9" t="s">
        <v>7</v>
      </c>
      <c r="M11" s="122"/>
      <c r="N11" s="1"/>
      <c r="O11" s="108"/>
      <c r="P11" s="104"/>
      <c r="Q11" s="104"/>
    </row>
    <row r="12" spans="1:19" ht="33.75" customHeight="1" x14ac:dyDescent="0.2">
      <c r="A12" s="173" t="s">
        <v>44</v>
      </c>
      <c r="B12" s="173"/>
      <c r="C12" s="173"/>
      <c r="D12" s="99"/>
      <c r="E12" s="149" t="s">
        <v>45</v>
      </c>
      <c r="F12" s="149"/>
      <c r="G12" s="149"/>
      <c r="H12" s="99"/>
      <c r="I12" s="114">
        <f>K8</f>
        <v>0</v>
      </c>
      <c r="J12" s="9" t="s">
        <v>6</v>
      </c>
      <c r="K12" s="123"/>
      <c r="L12" s="9" t="s">
        <v>8</v>
      </c>
      <c r="M12" s="125"/>
      <c r="N12" s="1"/>
      <c r="O12" s="104"/>
      <c r="P12" s="104"/>
      <c r="Q12" s="104"/>
    </row>
    <row r="13" spans="1:19" ht="15.95" customHeight="1" x14ac:dyDescent="0.2">
      <c r="A13" s="188" t="s">
        <v>24</v>
      </c>
      <c r="B13" s="188"/>
      <c r="C13" s="188"/>
      <c r="D13" s="99"/>
      <c r="E13" s="104" t="s">
        <v>46</v>
      </c>
      <c r="F13" s="150"/>
      <c r="G13" s="150"/>
      <c r="H13" s="99"/>
      <c r="I13" s="114" t="e">
        <f>(($I$11*EXP(7.7117-1.31403*LN(I12+45.93)))*(1-EXP(11.8571-
 (3840.7/(I12+273.15))-(216961/((I12+273.15)^2)))/$I$11)*(1-(0.000975-
 (0.00001426*I12)+(0.00000006436*(I12^2)))*$I$11))/(1-EXP(11.8571-
 (3840.7/(I12+273.15))-(216961/((I12+273.15)^2)))/$I$11)/(1-(0.000975-
 (0.00001426*I12)+(0.00000006436*(I12^2))))</f>
        <v>#DIV/0!</v>
      </c>
      <c r="J13" s="7"/>
      <c r="K13" s="7"/>
      <c r="L13" s="7"/>
      <c r="M13" s="7"/>
      <c r="N13" s="1"/>
      <c r="O13" s="1"/>
    </row>
    <row r="14" spans="1:19" ht="15.95" customHeight="1" x14ac:dyDescent="0.2">
      <c r="A14" s="188"/>
      <c r="B14" s="188"/>
      <c r="C14" s="188"/>
      <c r="D14" s="99"/>
      <c r="E14" s="104" t="s">
        <v>38</v>
      </c>
      <c r="F14" s="150"/>
      <c r="G14" s="150"/>
      <c r="H14" s="99"/>
      <c r="I14" s="114">
        <f>M6</f>
        <v>0</v>
      </c>
      <c r="J14" s="159" t="s">
        <v>20</v>
      </c>
      <c r="K14" s="160"/>
      <c r="L14" s="160"/>
      <c r="M14" s="161"/>
      <c r="N14" s="1"/>
      <c r="O14" s="1"/>
    </row>
    <row r="15" spans="1:19" ht="15.95" customHeight="1" x14ac:dyDescent="0.2">
      <c r="A15" s="188"/>
      <c r="B15" s="188"/>
      <c r="C15" s="188"/>
      <c r="D15" s="99"/>
      <c r="E15" s="104" t="s">
        <v>47</v>
      </c>
      <c r="F15" s="150"/>
      <c r="G15" s="150"/>
      <c r="H15" s="99"/>
      <c r="I15" s="114">
        <f>I14/760</f>
        <v>0</v>
      </c>
      <c r="J15" s="174" t="s">
        <v>36</v>
      </c>
      <c r="K15" s="175"/>
      <c r="L15" s="174" t="s">
        <v>21</v>
      </c>
      <c r="M15" s="175"/>
      <c r="N15" s="1"/>
      <c r="O15" s="1"/>
      <c r="R15" s="115"/>
    </row>
    <row r="16" spans="1:19" ht="15.95" customHeight="1" x14ac:dyDescent="0.2">
      <c r="A16" s="188"/>
      <c r="B16" s="188"/>
      <c r="C16" s="188"/>
      <c r="D16" s="99"/>
      <c r="E16" s="1"/>
      <c r="F16" s="150"/>
      <c r="G16" s="150"/>
      <c r="H16" s="99"/>
      <c r="I16" s="114">
        <f>M8</f>
        <v>0</v>
      </c>
      <c r="J16" s="174" t="s">
        <v>16</v>
      </c>
      <c r="K16" s="175"/>
      <c r="L16" s="174" t="s">
        <v>22</v>
      </c>
      <c r="M16" s="175"/>
      <c r="N16" s="1"/>
      <c r="O16" s="1"/>
      <c r="R16" s="115"/>
    </row>
    <row r="17" spans="1:17" ht="15.95" customHeight="1" x14ac:dyDescent="0.2">
      <c r="A17" s="188"/>
      <c r="B17" s="188"/>
      <c r="C17" s="188"/>
      <c r="D17" s="99"/>
      <c r="E17" s="1"/>
      <c r="F17" s="150"/>
      <c r="G17" s="150"/>
      <c r="H17" s="99"/>
      <c r="I17" s="114" t="e">
        <f>(($I$15*EXP(7.7117-1.31403*LN(I16+45.93)))*(1-EXP(11.8571-
 (3840.7/(I16+273.15))-(216961/((I16+273.15)^2)))/$I$15)*(1-(0.000975-
 (0.00001426*I16)+(0.00000006436*(I16^2)))*$I$15))/(1-EXP(11.8571-
 (3840.7/(I16+273.15))-(216961/((I16+273.15)^2)))/$I$15)/(1-(0.000975-
 (0.00001426*I16)+(0.00000006436*(I16^2))))</f>
        <v>#DIV/0!</v>
      </c>
      <c r="J17" s="174" t="s">
        <v>9</v>
      </c>
      <c r="K17" s="175"/>
      <c r="L17" s="174" t="s">
        <v>23</v>
      </c>
      <c r="M17" s="175"/>
      <c r="N17" s="1"/>
      <c r="O17" s="1"/>
    </row>
    <row r="18" spans="1:17" ht="9.9499999999999993" customHeight="1" x14ac:dyDescent="0.2">
      <c r="A18" s="1"/>
      <c r="B18" s="1"/>
      <c r="C18" s="1"/>
      <c r="D18" s="1"/>
      <c r="E18" s="1"/>
      <c r="F18" s="1"/>
      <c r="G18" s="1"/>
      <c r="H18" s="1"/>
      <c r="I18" s="112"/>
      <c r="J18" s="6"/>
      <c r="K18" s="6"/>
      <c r="L18" s="6"/>
      <c r="M18" s="6"/>
      <c r="N18" s="1"/>
      <c r="O18" s="1"/>
      <c r="Q18" s="112"/>
    </row>
    <row r="19" spans="1:17" ht="75" customHeight="1" x14ac:dyDescent="0.2">
      <c r="A19" s="97" t="s">
        <v>29</v>
      </c>
      <c r="B19" s="97" t="s">
        <v>1</v>
      </c>
      <c r="C19" s="97" t="s">
        <v>30</v>
      </c>
      <c r="D19" s="97" t="s">
        <v>54</v>
      </c>
      <c r="E19" s="97" t="s">
        <v>18</v>
      </c>
      <c r="F19" s="97" t="s">
        <v>11</v>
      </c>
      <c r="G19" s="97" t="s">
        <v>12</v>
      </c>
      <c r="H19" s="97" t="s">
        <v>13</v>
      </c>
      <c r="I19" s="97" t="s">
        <v>14</v>
      </c>
      <c r="J19" s="97" t="s">
        <v>19</v>
      </c>
      <c r="K19" s="97" t="s">
        <v>31</v>
      </c>
      <c r="L19" s="97" t="s">
        <v>32</v>
      </c>
      <c r="M19" s="97" t="s">
        <v>33</v>
      </c>
      <c r="N19" s="5"/>
      <c r="O19" s="1"/>
    </row>
    <row r="20" spans="1:17" ht="18.75" customHeight="1" thickBot="1" x14ac:dyDescent="0.3">
      <c r="A20" s="86" t="s">
        <v>37</v>
      </c>
      <c r="B20" s="61"/>
      <c r="C20" s="11"/>
      <c r="D20" s="11"/>
      <c r="E20" s="11"/>
      <c r="F20" s="62"/>
      <c r="G20" s="62"/>
      <c r="H20" s="90" t="str">
        <f>IF(G20="","",F20-G20)</f>
        <v/>
      </c>
      <c r="I20" s="151" t="str">
        <f>IF(G20="","",IF(ABS(H20)&gt;0.25,"BLANK FAILURE","Blank OK"))</f>
        <v/>
      </c>
      <c r="J20" s="152"/>
      <c r="K20" s="153"/>
      <c r="L20" s="11"/>
      <c r="M20" s="11"/>
      <c r="N20" s="5"/>
      <c r="O20" s="1"/>
    </row>
    <row r="21" spans="1:17" ht="20.100000000000001" customHeight="1" thickTop="1" thickBot="1" x14ac:dyDescent="0.3">
      <c r="A21" s="87" t="s">
        <v>40</v>
      </c>
      <c r="B21" s="45"/>
      <c r="C21" s="45"/>
      <c r="D21" s="147"/>
      <c r="E21" s="147"/>
      <c r="F21" s="54"/>
      <c r="G21" s="46"/>
      <c r="H21" s="47" t="str">
        <f>IF(G21="","",F21-G21)</f>
        <v/>
      </c>
      <c r="I21" s="48" t="str">
        <f>IF(H21="","",IF(G21&lt;1,"Final DO &lt;1",IF((F21-G21)&lt;2,"Depletion &lt; 2",IF(ISTEXT(L21)=TRUE,"n/a",H21/C21))))</f>
        <v/>
      </c>
      <c r="J21" s="198" t="str">
        <f>IF(H21="","",AVERAGE(I21:I23))</f>
        <v/>
      </c>
      <c r="K21" s="49" t="str">
        <f>IF(I21="","",300/C21)</f>
        <v/>
      </c>
      <c r="L21" s="12"/>
      <c r="M21" s="196"/>
      <c r="N21" s="1"/>
      <c r="O21" s="1"/>
    </row>
    <row r="22" spans="1:17" ht="20.100000000000001" customHeight="1" thickTop="1" thickBot="1" x14ac:dyDescent="0.3">
      <c r="A22" s="87" t="s">
        <v>41</v>
      </c>
      <c r="B22" s="50"/>
      <c r="C22" s="50"/>
      <c r="D22" s="147"/>
      <c r="E22" s="147"/>
      <c r="F22" s="51"/>
      <c r="G22" s="51"/>
      <c r="H22" s="24" t="str">
        <f t="shared" ref="H22:H23" si="0">IF(G22="","",F22-G22)</f>
        <v/>
      </c>
      <c r="I22" s="48" t="str">
        <f t="shared" ref="I22:I23" si="1">IF(H22="","",IF(G22&lt;1,"Final DO &lt;1",IF((F22-G22)&lt;2,"Depletion &lt; 2",IF(ISTEXT(L22)=TRUE,"n/a",H22/C22))))</f>
        <v/>
      </c>
      <c r="J22" s="199"/>
      <c r="K22" s="52" t="str">
        <f t="shared" ref="K22:K23" si="2">IF(I22="","",300/C22)</f>
        <v/>
      </c>
      <c r="L22" s="12"/>
      <c r="M22" s="197"/>
      <c r="N22" s="1"/>
      <c r="O22" s="1"/>
    </row>
    <row r="23" spans="1:17" ht="20.100000000000001" customHeight="1" thickTop="1" thickBot="1" x14ac:dyDescent="0.3">
      <c r="A23" s="87" t="s">
        <v>42</v>
      </c>
      <c r="B23" s="53"/>
      <c r="C23" s="53"/>
      <c r="D23" s="147"/>
      <c r="E23" s="147"/>
      <c r="F23" s="129"/>
      <c r="G23" s="54"/>
      <c r="H23" s="55" t="str">
        <f t="shared" si="0"/>
        <v/>
      </c>
      <c r="I23" s="48" t="str">
        <f t="shared" si="1"/>
        <v/>
      </c>
      <c r="J23" s="200"/>
      <c r="K23" s="56" t="str">
        <f t="shared" si="2"/>
        <v/>
      </c>
      <c r="L23" s="13"/>
      <c r="M23" s="197"/>
      <c r="N23" s="1"/>
      <c r="O23" s="1"/>
    </row>
    <row r="24" spans="1:17" ht="20.100000000000001" customHeight="1" thickTop="1" thickBot="1" x14ac:dyDescent="0.3">
      <c r="A24" s="132" t="s">
        <v>38</v>
      </c>
      <c r="B24" s="57"/>
      <c r="C24" s="57"/>
      <c r="D24" s="148"/>
      <c r="E24" s="57"/>
      <c r="F24" s="62"/>
      <c r="G24" s="58"/>
      <c r="H24" s="89" t="str">
        <f>IF(G24="","",F24-G24)</f>
        <v/>
      </c>
      <c r="I24" s="91" t="str">
        <f>IF(G24="","",E24*$J$21)</f>
        <v/>
      </c>
      <c r="J24" s="91" t="str">
        <f t="shared" ref="J24:J39" si="3">IF(G24="",H24,H24-($J$21*E24))</f>
        <v/>
      </c>
      <c r="K24" s="88" t="str">
        <f>IF(G24="","",300/C24)</f>
        <v/>
      </c>
      <c r="L24" s="92" t="str">
        <f>IF(G24="","",IF(F24="","",IF(G24&lt;1,"Final DO &lt;1",IF((F24-G24)&lt;2,"Depletion &lt; 2",IF(E24="",H24*K24,J24*K24)))))</f>
        <v/>
      </c>
      <c r="M24" s="59" t="str">
        <f>IF(G24="","",IF(L24&gt;228.5,"GGA FAILURE",IF(L24&lt;167.5,"GGA FAILURE","GGA OK")))</f>
        <v/>
      </c>
      <c r="N24" s="1"/>
      <c r="O24" s="1"/>
    </row>
    <row r="25" spans="1:17" ht="20.100000000000001" customHeight="1" thickTop="1" x14ac:dyDescent="0.25">
      <c r="A25" s="179"/>
      <c r="B25" s="28"/>
      <c r="C25" s="141"/>
      <c r="D25" s="29"/>
      <c r="E25" s="29"/>
      <c r="F25" s="54"/>
      <c r="G25" s="30"/>
      <c r="H25" s="31" t="str">
        <f>IF(G25="","",F25-G25)</f>
        <v/>
      </c>
      <c r="I25" s="32" t="str">
        <f t="shared" ref="I25:I39" si="4">IF(G25="","",E25*$J$21)</f>
        <v/>
      </c>
      <c r="J25" s="32" t="str">
        <f t="shared" si="3"/>
        <v/>
      </c>
      <c r="K25" s="33" t="str">
        <f>IF(G25="","",300/C25)</f>
        <v/>
      </c>
      <c r="L25" s="34" t="str">
        <f>IF(G25="","",IF(G25&lt;1,"Final DO &lt;1",IF((F25-G25)&lt;2,"Depletion &lt; 2",IF(E25="",H25*K25,J25*K25))))</f>
        <v/>
      </c>
      <c r="M25" s="35"/>
      <c r="N25" s="1"/>
      <c r="O25" s="1"/>
    </row>
    <row r="26" spans="1:17" ht="20.100000000000001" customHeight="1" x14ac:dyDescent="0.25">
      <c r="A26" s="180"/>
      <c r="B26" s="17"/>
      <c r="C26" s="18"/>
      <c r="D26" s="18"/>
      <c r="E26" s="18"/>
      <c r="F26" s="51"/>
      <c r="G26" s="19"/>
      <c r="H26" s="14" t="str">
        <f t="shared" ref="H26" si="5">IF(G26="","",F26-G26)</f>
        <v/>
      </c>
      <c r="I26" s="20" t="str">
        <f t="shared" si="4"/>
        <v/>
      </c>
      <c r="J26" s="20" t="str">
        <f t="shared" si="3"/>
        <v/>
      </c>
      <c r="K26" s="15" t="str">
        <f t="shared" ref="K26:K27" si="6">IF(G26="","",300/C26)</f>
        <v/>
      </c>
      <c r="L26" s="16" t="str">
        <f t="shared" ref="L26:L27" si="7">IF(G26="","",IF(G26&lt;1,"Final DO &lt;1",IF((F26-G26)&lt;2,"Depletion &lt; 2",IF(E26="",H26*K26,J26*K26))))</f>
        <v/>
      </c>
      <c r="M26" s="21" t="str">
        <f>IF(G25="","",AVERAGE(L25:L27))</f>
        <v/>
      </c>
      <c r="N26" s="1"/>
      <c r="O26" s="1"/>
    </row>
    <row r="27" spans="1:17" ht="20.100000000000001" customHeight="1" thickBot="1" x14ac:dyDescent="0.3">
      <c r="A27" s="181"/>
      <c r="B27" s="25"/>
      <c r="C27" s="140"/>
      <c r="D27" s="26"/>
      <c r="E27" s="26"/>
      <c r="F27" s="129"/>
      <c r="G27" s="27"/>
      <c r="H27" s="36" t="str">
        <f>IF(G27="","",F27-G27)</f>
        <v/>
      </c>
      <c r="I27" s="37" t="str">
        <f t="shared" si="4"/>
        <v/>
      </c>
      <c r="J27" s="37" t="str">
        <f t="shared" si="3"/>
        <v/>
      </c>
      <c r="K27" s="38" t="str">
        <f t="shared" si="6"/>
        <v/>
      </c>
      <c r="L27" s="39" t="str">
        <f t="shared" si="7"/>
        <v/>
      </c>
      <c r="M27" s="40"/>
      <c r="N27" s="1"/>
      <c r="O27" s="1"/>
    </row>
    <row r="28" spans="1:17" ht="20.100000000000001" customHeight="1" thickTop="1" x14ac:dyDescent="0.25">
      <c r="A28" s="182"/>
      <c r="B28" s="63"/>
      <c r="C28" s="138"/>
      <c r="D28" s="64"/>
      <c r="E28" s="64"/>
      <c r="F28" s="116"/>
      <c r="G28" s="65"/>
      <c r="H28" s="66" t="str">
        <f>IF(G28="","",F28-G28)</f>
        <v/>
      </c>
      <c r="I28" s="67" t="str">
        <f t="shared" si="4"/>
        <v/>
      </c>
      <c r="J28" s="67" t="str">
        <f t="shared" si="3"/>
        <v/>
      </c>
      <c r="K28" s="68" t="str">
        <f>IF(G28="","",300/C28)</f>
        <v/>
      </c>
      <c r="L28" s="69" t="str">
        <f>IF(G28="","",IF(G28&lt;1,"Final DO &lt;1",IF((F28-G28)&lt;2,"Depletion &lt; 2",IF(E28="",H28*K28,J28*K28))))</f>
        <v/>
      </c>
      <c r="M28" s="84"/>
      <c r="N28" s="1"/>
      <c r="O28" s="1"/>
    </row>
    <row r="29" spans="1:17" ht="20.100000000000001" customHeight="1" x14ac:dyDescent="0.25">
      <c r="A29" s="183"/>
      <c r="B29" s="71"/>
      <c r="C29" s="72"/>
      <c r="D29" s="72"/>
      <c r="E29" s="72"/>
      <c r="F29" s="73"/>
      <c r="G29" s="73"/>
      <c r="H29" s="74" t="str">
        <f t="shared" ref="H29:H30" si="8">IF(G29="","",F29-G29)</f>
        <v/>
      </c>
      <c r="I29" s="75" t="str">
        <f t="shared" si="4"/>
        <v/>
      </c>
      <c r="J29" s="75" t="str">
        <f t="shared" si="3"/>
        <v/>
      </c>
      <c r="K29" s="76" t="str">
        <f t="shared" ref="K29:K30" si="9">IF(G29="","",300/C29)</f>
        <v/>
      </c>
      <c r="L29" s="77" t="str">
        <f t="shared" ref="L29:L30" si="10">IF(G29="","",IF(G29&lt;1,"Final DO &lt;1",IF((F29-G29)&lt;2,"Depletion &lt; 2",IF(E29="",H29*K29,J29*K29))))</f>
        <v/>
      </c>
      <c r="M29" s="78" t="str">
        <f>IF(G28="","",AVERAGE(L28:L30))</f>
        <v/>
      </c>
      <c r="N29" s="1"/>
      <c r="O29" s="1"/>
    </row>
    <row r="30" spans="1:17" ht="20.100000000000001" customHeight="1" thickBot="1" x14ac:dyDescent="0.3">
      <c r="A30" s="184"/>
      <c r="B30" s="60"/>
      <c r="C30" s="139"/>
      <c r="D30" s="61"/>
      <c r="E30" s="61"/>
      <c r="F30" s="117"/>
      <c r="G30" s="62"/>
      <c r="H30" s="79" t="str">
        <f t="shared" si="8"/>
        <v/>
      </c>
      <c r="I30" s="80" t="str">
        <f t="shared" si="4"/>
        <v/>
      </c>
      <c r="J30" s="80" t="str">
        <f t="shared" si="3"/>
        <v/>
      </c>
      <c r="K30" s="81" t="str">
        <f t="shared" si="9"/>
        <v/>
      </c>
      <c r="L30" s="82" t="str">
        <f t="shared" si="10"/>
        <v/>
      </c>
      <c r="M30" s="85"/>
      <c r="N30" s="1"/>
      <c r="O30" s="1"/>
    </row>
    <row r="31" spans="1:17" ht="20.100000000000001" customHeight="1" thickTop="1" x14ac:dyDescent="0.25">
      <c r="A31" s="179"/>
      <c r="B31" s="28"/>
      <c r="C31" s="141"/>
      <c r="D31" s="29"/>
      <c r="E31" s="29"/>
      <c r="F31" s="54"/>
      <c r="G31" s="30"/>
      <c r="H31" s="31" t="str">
        <f t="shared" ref="H31:H39" si="11">IF(G31="","",F31-G31)</f>
        <v/>
      </c>
      <c r="I31" s="32" t="str">
        <f t="shared" si="4"/>
        <v/>
      </c>
      <c r="J31" s="32" t="str">
        <f t="shared" si="3"/>
        <v/>
      </c>
      <c r="K31" s="32" t="str">
        <f t="shared" ref="K31:K39" si="12">IF(G31="","",300/C31)</f>
        <v/>
      </c>
      <c r="L31" s="32" t="str">
        <f t="shared" ref="L31:L39" si="13">IF(G31="","",IF(G31&lt;1,"Final DO &lt;1",IF((F31-G31)&lt;2,"Depletion &lt; 2",IF(E31="",H31*K31,J31*K31))))</f>
        <v/>
      </c>
      <c r="M31" s="41"/>
      <c r="N31" s="1"/>
      <c r="O31" s="1"/>
    </row>
    <row r="32" spans="1:17" ht="20.100000000000001" customHeight="1" x14ac:dyDescent="0.25">
      <c r="A32" s="180"/>
      <c r="B32" s="17"/>
      <c r="C32" s="18"/>
      <c r="D32" s="18"/>
      <c r="E32" s="18"/>
      <c r="F32" s="51"/>
      <c r="G32" s="19"/>
      <c r="H32" s="22" t="str">
        <f t="shared" si="11"/>
        <v/>
      </c>
      <c r="I32" s="20" t="str">
        <f t="shared" si="4"/>
        <v/>
      </c>
      <c r="J32" s="20" t="str">
        <f t="shared" si="3"/>
        <v/>
      </c>
      <c r="K32" s="20" t="str">
        <f t="shared" si="12"/>
        <v/>
      </c>
      <c r="L32" s="20" t="str">
        <f t="shared" si="13"/>
        <v/>
      </c>
      <c r="M32" s="21" t="str">
        <f>IF(G31="","",AVERAGE(L31:L33))</f>
        <v/>
      </c>
      <c r="N32" s="1"/>
      <c r="O32" s="1"/>
    </row>
    <row r="33" spans="1:15" ht="20.100000000000001" customHeight="1" thickBot="1" x14ac:dyDescent="0.3">
      <c r="A33" s="181"/>
      <c r="B33" s="25"/>
      <c r="C33" s="140"/>
      <c r="D33" s="26"/>
      <c r="E33" s="26"/>
      <c r="F33" s="129"/>
      <c r="G33" s="27"/>
      <c r="H33" s="42" t="str">
        <f t="shared" si="11"/>
        <v/>
      </c>
      <c r="I33" s="37" t="str">
        <f t="shared" si="4"/>
        <v/>
      </c>
      <c r="J33" s="37" t="str">
        <f t="shared" si="3"/>
        <v/>
      </c>
      <c r="K33" s="37" t="str">
        <f t="shared" si="12"/>
        <v/>
      </c>
      <c r="L33" s="37" t="str">
        <f t="shared" si="13"/>
        <v/>
      </c>
      <c r="M33" s="43"/>
      <c r="N33" s="1"/>
      <c r="O33" s="1"/>
    </row>
    <row r="34" spans="1:15" ht="20.100000000000001" customHeight="1" thickTop="1" x14ac:dyDescent="0.25">
      <c r="A34" s="182"/>
      <c r="B34" s="63"/>
      <c r="C34" s="143"/>
      <c r="D34" s="64"/>
      <c r="E34" s="64"/>
      <c r="F34" s="116"/>
      <c r="G34" s="65"/>
      <c r="H34" s="66" t="str">
        <f t="shared" si="11"/>
        <v/>
      </c>
      <c r="I34" s="67" t="str">
        <f t="shared" si="4"/>
        <v/>
      </c>
      <c r="J34" s="67" t="str">
        <f t="shared" si="3"/>
        <v/>
      </c>
      <c r="K34" s="68" t="str">
        <f t="shared" si="12"/>
        <v/>
      </c>
      <c r="L34" s="69" t="str">
        <f t="shared" si="13"/>
        <v/>
      </c>
      <c r="M34" s="70"/>
      <c r="N34" s="1"/>
      <c r="O34" s="1"/>
    </row>
    <row r="35" spans="1:15" ht="20.100000000000001" customHeight="1" x14ac:dyDescent="0.25">
      <c r="A35" s="183"/>
      <c r="B35" s="71"/>
      <c r="C35" s="144"/>
      <c r="D35" s="72"/>
      <c r="E35" s="72"/>
      <c r="F35" s="73"/>
      <c r="G35" s="73"/>
      <c r="H35" s="74" t="str">
        <f t="shared" si="11"/>
        <v/>
      </c>
      <c r="I35" s="75" t="str">
        <f t="shared" si="4"/>
        <v/>
      </c>
      <c r="J35" s="75" t="str">
        <f t="shared" si="3"/>
        <v/>
      </c>
      <c r="K35" s="76" t="str">
        <f t="shared" si="12"/>
        <v/>
      </c>
      <c r="L35" s="77" t="str">
        <f t="shared" si="13"/>
        <v/>
      </c>
      <c r="M35" s="78" t="str">
        <f>IF(G34="","",AVERAGE(L34:L36))</f>
        <v/>
      </c>
      <c r="N35" s="1"/>
      <c r="O35" s="1"/>
    </row>
    <row r="36" spans="1:15" ht="20.100000000000001" customHeight="1" thickBot="1" x14ac:dyDescent="0.3">
      <c r="A36" s="184"/>
      <c r="B36" s="60"/>
      <c r="C36" s="142"/>
      <c r="D36" s="61"/>
      <c r="E36" s="61"/>
      <c r="F36" s="117"/>
      <c r="G36" s="62"/>
      <c r="H36" s="79" t="str">
        <f t="shared" si="11"/>
        <v/>
      </c>
      <c r="I36" s="80" t="str">
        <f t="shared" si="4"/>
        <v/>
      </c>
      <c r="J36" s="80" t="str">
        <f t="shared" si="3"/>
        <v/>
      </c>
      <c r="K36" s="81" t="str">
        <f t="shared" si="12"/>
        <v/>
      </c>
      <c r="L36" s="82" t="str">
        <f t="shared" si="13"/>
        <v/>
      </c>
      <c r="M36" s="83"/>
      <c r="N36" s="1"/>
      <c r="O36" s="1"/>
    </row>
    <row r="37" spans="1:15" ht="20.100000000000001" customHeight="1" thickTop="1" x14ac:dyDescent="0.25">
      <c r="A37" s="179"/>
      <c r="B37" s="28"/>
      <c r="C37" s="141"/>
      <c r="D37" s="29"/>
      <c r="E37" s="29"/>
      <c r="F37" s="54"/>
      <c r="G37" s="30"/>
      <c r="H37" s="31" t="str">
        <f t="shared" si="11"/>
        <v/>
      </c>
      <c r="I37" s="32" t="str">
        <f t="shared" si="4"/>
        <v/>
      </c>
      <c r="J37" s="32" t="str">
        <f t="shared" si="3"/>
        <v/>
      </c>
      <c r="K37" s="32" t="str">
        <f t="shared" si="12"/>
        <v/>
      </c>
      <c r="L37" s="32" t="str">
        <f t="shared" si="13"/>
        <v/>
      </c>
      <c r="M37" s="35"/>
      <c r="N37" s="1"/>
      <c r="O37" s="1"/>
    </row>
    <row r="38" spans="1:15" ht="20.100000000000001" customHeight="1" x14ac:dyDescent="0.25">
      <c r="A38" s="180"/>
      <c r="B38" s="17"/>
      <c r="C38" s="18"/>
      <c r="D38" s="18"/>
      <c r="E38" s="18"/>
      <c r="F38" s="51"/>
      <c r="G38" s="19"/>
      <c r="H38" s="22" t="str">
        <f t="shared" si="11"/>
        <v/>
      </c>
      <c r="I38" s="20" t="str">
        <f t="shared" si="4"/>
        <v/>
      </c>
      <c r="J38" s="20" t="str">
        <f t="shared" si="3"/>
        <v/>
      </c>
      <c r="K38" s="20" t="str">
        <f t="shared" si="12"/>
        <v/>
      </c>
      <c r="L38" s="20" t="str">
        <f t="shared" si="13"/>
        <v/>
      </c>
      <c r="M38" s="23" t="str">
        <f>IF(G37="","",AVERAGE(L37:L39))</f>
        <v/>
      </c>
      <c r="N38" s="1"/>
      <c r="O38" s="1"/>
    </row>
    <row r="39" spans="1:15" ht="20.100000000000001" customHeight="1" thickBot="1" x14ac:dyDescent="0.3">
      <c r="A39" s="181"/>
      <c r="B39" s="25"/>
      <c r="C39" s="26"/>
      <c r="D39" s="26"/>
      <c r="E39" s="26"/>
      <c r="F39" s="129"/>
      <c r="G39" s="27"/>
      <c r="H39" s="42" t="str">
        <f t="shared" si="11"/>
        <v/>
      </c>
      <c r="I39" s="37" t="str">
        <f t="shared" si="4"/>
        <v/>
      </c>
      <c r="J39" s="37" t="str">
        <f t="shared" si="3"/>
        <v/>
      </c>
      <c r="K39" s="37" t="str">
        <f t="shared" si="12"/>
        <v/>
      </c>
      <c r="L39" s="37" t="str">
        <f t="shared" si="13"/>
        <v/>
      </c>
      <c r="M39" s="38"/>
      <c r="N39" s="1"/>
      <c r="O39" s="1"/>
    </row>
    <row r="40" spans="1:15" ht="33" customHeight="1" thickTop="1" x14ac:dyDescent="0.2">
      <c r="A40" s="44" t="s">
        <v>17</v>
      </c>
      <c r="B40" s="193"/>
      <c r="C40" s="194"/>
      <c r="D40" s="194"/>
      <c r="E40" s="194"/>
      <c r="F40" s="194"/>
      <c r="G40" s="194"/>
      <c r="H40" s="194"/>
      <c r="I40" s="194"/>
      <c r="J40" s="194"/>
      <c r="K40" s="194"/>
      <c r="L40" s="194"/>
      <c r="M40" s="195"/>
      <c r="N40" s="1"/>
      <c r="O40" s="1"/>
    </row>
    <row r="41" spans="1:15" x14ac:dyDescent="0.2">
      <c r="A41" s="8"/>
      <c r="B41" s="6"/>
      <c r="C41" s="6"/>
      <c r="D41" s="6"/>
      <c r="E41" s="6"/>
      <c r="F41" s="6"/>
      <c r="G41" s="6"/>
      <c r="H41" s="6"/>
      <c r="I41" s="6"/>
      <c r="J41" s="6"/>
      <c r="K41" s="6"/>
      <c r="L41" s="6"/>
      <c r="M41" s="6"/>
      <c r="N41" s="1"/>
      <c r="O41" s="1"/>
    </row>
    <row r="42" spans="1:15" x14ac:dyDescent="0.2">
      <c r="A42" s="190" t="s">
        <v>25</v>
      </c>
      <c r="B42" s="191"/>
      <c r="C42" s="191"/>
      <c r="D42" s="191"/>
      <c r="E42" s="191"/>
      <c r="F42" s="191"/>
      <c r="G42" s="191"/>
      <c r="H42" s="192"/>
      <c r="I42" s="6"/>
      <c r="J42" s="6"/>
      <c r="K42" s="6"/>
      <c r="L42" s="6"/>
      <c r="M42" s="6"/>
      <c r="N42" s="1"/>
      <c r="O42" s="1"/>
    </row>
    <row r="43" spans="1:15" x14ac:dyDescent="0.2">
      <c r="A43" s="189" t="s">
        <v>26</v>
      </c>
      <c r="B43" s="189"/>
      <c r="C43" s="189"/>
      <c r="D43" s="10" t="s">
        <v>27</v>
      </c>
      <c r="E43" s="10"/>
      <c r="F43" s="189" t="s">
        <v>28</v>
      </c>
      <c r="G43" s="189"/>
      <c r="H43" s="189"/>
      <c r="I43" s="6"/>
      <c r="J43" s="6"/>
      <c r="K43" s="6"/>
      <c r="L43" s="6"/>
      <c r="M43" s="6"/>
      <c r="N43" s="1"/>
      <c r="O43" s="1"/>
    </row>
    <row r="44" spans="1:15" x14ac:dyDescent="0.2">
      <c r="D44" s="185"/>
      <c r="E44" s="186"/>
      <c r="F44" s="187"/>
      <c r="G44" s="1"/>
      <c r="H44" s="1"/>
      <c r="I44" s="1"/>
      <c r="J44" s="1"/>
      <c r="K44" s="1"/>
      <c r="L44" s="1"/>
      <c r="M44" s="1"/>
      <c r="N44" s="1"/>
      <c r="O44" s="1"/>
    </row>
    <row r="45" spans="1:15" x14ac:dyDescent="0.2">
      <c r="D45" s="1"/>
      <c r="E45" s="1"/>
      <c r="F45" s="1"/>
      <c r="G45" s="1"/>
      <c r="H45" s="1"/>
      <c r="I45" s="1"/>
      <c r="J45" s="1"/>
      <c r="K45" s="1"/>
      <c r="L45" s="1"/>
      <c r="M45" s="1"/>
      <c r="N45" s="1"/>
      <c r="O45" s="1"/>
    </row>
    <row r="46" spans="1:15" x14ac:dyDescent="0.2">
      <c r="A46" s="1"/>
      <c r="B46" s="1"/>
      <c r="C46" s="1"/>
      <c r="D46" s="1"/>
      <c r="E46" s="1"/>
      <c r="F46" s="1"/>
      <c r="G46" s="1"/>
      <c r="H46" s="1"/>
      <c r="I46" s="1"/>
      <c r="J46" s="1"/>
      <c r="K46" s="1"/>
      <c r="L46" s="1"/>
      <c r="M46" s="1"/>
      <c r="N46" s="1"/>
      <c r="O46" s="1"/>
    </row>
    <row r="47" spans="1:15" x14ac:dyDescent="0.2">
      <c r="A47" s="1"/>
      <c r="B47" s="1"/>
      <c r="C47" s="1"/>
      <c r="D47" s="1"/>
      <c r="E47" s="1"/>
      <c r="F47" s="1"/>
      <c r="G47" s="1"/>
      <c r="H47" s="1"/>
      <c r="I47" s="1"/>
      <c r="J47" s="1"/>
      <c r="K47" s="1"/>
      <c r="L47" s="1"/>
      <c r="M47" s="1"/>
      <c r="N47" s="1"/>
      <c r="O47" s="1"/>
    </row>
    <row r="48" spans="1:15" x14ac:dyDescent="0.2">
      <c r="A48" s="1"/>
      <c r="B48" s="1"/>
      <c r="C48" s="1"/>
      <c r="D48" s="1"/>
      <c r="E48" s="1"/>
      <c r="F48" s="1"/>
      <c r="G48" s="1"/>
      <c r="H48" s="1"/>
      <c r="I48" s="1"/>
      <c r="J48" s="1"/>
      <c r="K48" s="1"/>
      <c r="L48" s="1"/>
      <c r="M48" s="1"/>
      <c r="N48" s="1"/>
      <c r="O48" s="1"/>
    </row>
    <row r="49" spans="1:15" x14ac:dyDescent="0.2">
      <c r="A49" s="1"/>
      <c r="B49" s="1"/>
      <c r="C49" s="1"/>
      <c r="D49" s="1"/>
      <c r="E49" s="1"/>
      <c r="F49" s="1"/>
      <c r="G49" s="1"/>
      <c r="H49" s="1"/>
      <c r="I49" s="1"/>
      <c r="J49" s="1"/>
      <c r="K49" s="1"/>
      <c r="L49" s="1"/>
      <c r="M49" s="1"/>
      <c r="N49" s="1"/>
      <c r="O49" s="1"/>
    </row>
    <row r="50" spans="1:15" x14ac:dyDescent="0.2">
      <c r="A50" s="1"/>
      <c r="B50" s="1"/>
      <c r="C50" s="1"/>
      <c r="D50" s="1"/>
      <c r="E50" s="1"/>
      <c r="F50" s="1"/>
      <c r="G50" s="1"/>
      <c r="H50" s="1"/>
      <c r="I50" s="136"/>
      <c r="J50" s="1"/>
      <c r="K50" s="1"/>
      <c r="L50" s="1"/>
      <c r="M50" s="1"/>
      <c r="N50" s="1"/>
      <c r="O50" s="1"/>
    </row>
    <row r="51" spans="1:15" x14ac:dyDescent="0.2">
      <c r="A51" s="1"/>
      <c r="B51" s="1"/>
      <c r="C51" s="1"/>
      <c r="D51" s="1"/>
      <c r="E51" s="1"/>
      <c r="F51" s="1"/>
      <c r="G51" s="1"/>
      <c r="H51" s="1"/>
      <c r="I51" s="137"/>
      <c r="J51" s="1"/>
      <c r="K51" s="1"/>
      <c r="L51" s="1"/>
      <c r="M51" s="1"/>
      <c r="N51" s="1"/>
      <c r="O51" s="1"/>
    </row>
    <row r="52" spans="1:15" x14ac:dyDescent="0.2">
      <c r="A52" s="1"/>
      <c r="B52" s="1"/>
      <c r="C52" s="1"/>
      <c r="D52" s="1"/>
      <c r="E52" s="1"/>
      <c r="F52" s="1"/>
      <c r="G52" s="1"/>
      <c r="H52" s="1"/>
      <c r="I52" s="1"/>
      <c r="J52" s="1"/>
      <c r="K52" s="1"/>
      <c r="L52" s="1"/>
      <c r="M52" s="1"/>
      <c r="N52" s="1"/>
      <c r="O52" s="1"/>
    </row>
    <row r="53" spans="1:15" x14ac:dyDescent="0.2">
      <c r="A53" s="1"/>
      <c r="B53" s="1"/>
      <c r="C53" s="1"/>
      <c r="D53" s="1"/>
      <c r="E53" s="1"/>
      <c r="F53" s="1"/>
      <c r="G53" s="1"/>
      <c r="H53" s="1"/>
      <c r="I53" s="1"/>
      <c r="J53" s="1"/>
      <c r="K53" s="1"/>
      <c r="L53" s="1"/>
      <c r="M53" s="1"/>
      <c r="N53" s="1"/>
      <c r="O53" s="1"/>
    </row>
    <row r="54" spans="1:15" x14ac:dyDescent="0.2">
      <c r="A54" s="1"/>
      <c r="B54" s="1"/>
      <c r="C54" s="1"/>
      <c r="D54" s="1"/>
      <c r="E54" s="1"/>
      <c r="F54" s="1"/>
      <c r="G54" s="1"/>
      <c r="H54" s="1"/>
      <c r="I54" s="136"/>
      <c r="J54" s="1"/>
      <c r="K54" s="1"/>
      <c r="L54" s="1"/>
      <c r="M54" s="1"/>
      <c r="N54" s="1"/>
      <c r="O54" s="1"/>
    </row>
    <row r="55" spans="1:15" x14ac:dyDescent="0.2">
      <c r="A55" s="1"/>
      <c r="B55" s="1"/>
      <c r="C55" s="1"/>
      <c r="D55" s="1"/>
      <c r="E55" s="1"/>
      <c r="F55" s="1"/>
      <c r="G55" s="1"/>
      <c r="H55" s="1"/>
      <c r="I55" s="1"/>
      <c r="J55" s="1"/>
      <c r="K55" s="1"/>
      <c r="L55" s="1"/>
      <c r="M55" s="1"/>
      <c r="N55" s="1"/>
      <c r="O55" s="1"/>
    </row>
    <row r="56" spans="1:15" x14ac:dyDescent="0.2">
      <c r="A56" s="1"/>
      <c r="B56" s="1"/>
      <c r="C56" s="1"/>
      <c r="D56" s="1"/>
      <c r="E56" s="1"/>
      <c r="F56" s="1"/>
      <c r="G56" s="1"/>
      <c r="H56" s="1"/>
      <c r="I56" s="1"/>
      <c r="J56" s="1"/>
      <c r="K56" s="1"/>
      <c r="L56" s="1"/>
      <c r="M56" s="1"/>
      <c r="N56" s="1"/>
      <c r="O56" s="1"/>
    </row>
    <row r="57" spans="1:15" x14ac:dyDescent="0.2">
      <c r="A57" s="1"/>
      <c r="B57" s="1"/>
      <c r="C57" s="1"/>
      <c r="D57" s="1"/>
      <c r="E57" s="1"/>
      <c r="F57" s="1"/>
      <c r="G57" s="1"/>
      <c r="H57" s="1"/>
      <c r="I57" s="1"/>
      <c r="J57" s="1"/>
      <c r="K57" s="1"/>
      <c r="L57" s="1"/>
      <c r="M57" s="1"/>
      <c r="N57" s="1"/>
      <c r="O57" s="1"/>
    </row>
    <row r="58" spans="1:15" x14ac:dyDescent="0.2">
      <c r="A58" s="1"/>
      <c r="B58" s="1"/>
      <c r="C58" s="1"/>
      <c r="D58" s="1"/>
      <c r="E58" s="1"/>
      <c r="F58" s="1"/>
      <c r="G58" s="1"/>
      <c r="H58" s="1"/>
      <c r="I58" s="1"/>
      <c r="J58" s="1"/>
      <c r="K58" s="1"/>
      <c r="L58" s="1"/>
      <c r="M58" s="1"/>
      <c r="N58" s="1"/>
      <c r="O58" s="1"/>
    </row>
    <row r="59" spans="1:15" x14ac:dyDescent="0.2">
      <c r="A59" s="1"/>
      <c r="B59" s="1"/>
      <c r="C59" s="1"/>
      <c r="D59" s="1"/>
      <c r="E59" s="1"/>
      <c r="F59" s="1"/>
      <c r="G59" s="1"/>
      <c r="H59" s="1"/>
      <c r="I59" s="1"/>
      <c r="J59" s="1"/>
      <c r="K59" s="1"/>
      <c r="L59" s="1"/>
      <c r="M59" s="1"/>
      <c r="N59" s="1"/>
      <c r="O59" s="1"/>
    </row>
    <row r="60" spans="1:15" x14ac:dyDescent="0.2">
      <c r="A60" s="1"/>
      <c r="B60" s="1"/>
      <c r="C60" s="1"/>
      <c r="D60" s="1"/>
      <c r="E60" s="1"/>
      <c r="F60" s="1"/>
      <c r="G60" s="1"/>
      <c r="H60" s="1"/>
      <c r="I60" s="1"/>
      <c r="J60" s="1"/>
      <c r="K60" s="1"/>
      <c r="L60" s="1"/>
      <c r="M60" s="1"/>
      <c r="N60" s="1"/>
      <c r="O60" s="1"/>
    </row>
    <row r="61" spans="1:15" x14ac:dyDescent="0.2">
      <c r="A61" s="1"/>
      <c r="B61" s="1"/>
      <c r="C61" s="1"/>
      <c r="D61" s="1"/>
      <c r="E61" s="1"/>
      <c r="F61" s="1"/>
      <c r="G61" s="1"/>
      <c r="H61" s="1"/>
      <c r="I61" s="1"/>
      <c r="J61" s="1"/>
      <c r="K61" s="1"/>
      <c r="L61" s="1"/>
      <c r="M61" s="1"/>
      <c r="N61" s="1"/>
      <c r="O61" s="1"/>
    </row>
    <row r="62" spans="1:15" x14ac:dyDescent="0.2">
      <c r="A62" s="1"/>
      <c r="B62" s="1"/>
      <c r="C62" s="1"/>
      <c r="D62" s="1"/>
      <c r="E62" s="1"/>
      <c r="F62" s="1"/>
      <c r="G62" s="1"/>
      <c r="H62" s="1"/>
      <c r="I62" s="1"/>
      <c r="J62" s="1"/>
      <c r="K62" s="1"/>
      <c r="L62" s="1"/>
      <c r="M62" s="1"/>
      <c r="N62" s="1"/>
      <c r="O62" s="1"/>
    </row>
    <row r="63" spans="1:15" x14ac:dyDescent="0.2">
      <c r="A63" s="1"/>
      <c r="B63" s="1"/>
      <c r="C63" s="1"/>
      <c r="D63" s="1"/>
      <c r="E63" s="1"/>
      <c r="F63" s="1"/>
      <c r="G63" s="1"/>
      <c r="H63" s="1"/>
      <c r="I63" s="1"/>
      <c r="J63" s="1"/>
      <c r="K63" s="1"/>
      <c r="L63" s="1"/>
      <c r="M63" s="1"/>
      <c r="N63" s="1"/>
      <c r="O63" s="1"/>
    </row>
    <row r="64" spans="1:15" x14ac:dyDescent="0.2">
      <c r="A64" s="1"/>
      <c r="B64" s="1"/>
      <c r="C64" s="1"/>
      <c r="D64" s="1"/>
      <c r="E64" s="1"/>
      <c r="F64" s="1"/>
      <c r="G64" s="1"/>
      <c r="H64" s="1"/>
      <c r="I64" s="1"/>
      <c r="J64" s="1"/>
      <c r="K64" s="1"/>
      <c r="L64" s="1"/>
      <c r="M64" s="1"/>
      <c r="N64" s="1"/>
      <c r="O64" s="1"/>
    </row>
    <row r="65" spans="1:15" x14ac:dyDescent="0.2">
      <c r="A65" s="1"/>
      <c r="B65" s="1"/>
      <c r="C65" s="1"/>
      <c r="D65" s="1"/>
      <c r="E65" s="1"/>
      <c r="F65" s="1"/>
      <c r="G65" s="1"/>
      <c r="H65" s="1"/>
      <c r="I65" s="1"/>
      <c r="J65" s="1"/>
      <c r="K65" s="1"/>
      <c r="L65" s="1"/>
      <c r="M65" s="1"/>
      <c r="N65" s="1"/>
      <c r="O65" s="1"/>
    </row>
    <row r="66" spans="1:15" s="1" customFormat="1" x14ac:dyDescent="0.2"/>
    <row r="67" spans="1:15" s="1" customFormat="1" x14ac:dyDescent="0.2"/>
    <row r="68" spans="1:15" s="1" customFormat="1" x14ac:dyDescent="0.2"/>
    <row r="69" spans="1:15" s="1" customFormat="1" x14ac:dyDescent="0.2"/>
    <row r="70" spans="1:15" s="1" customFormat="1" x14ac:dyDescent="0.2"/>
    <row r="71" spans="1:15" s="1" customFormat="1" x14ac:dyDescent="0.2"/>
    <row r="72" spans="1:15" s="1" customFormat="1" x14ac:dyDescent="0.2"/>
    <row r="73" spans="1:15" s="1" customFormat="1" x14ac:dyDescent="0.2"/>
    <row r="74" spans="1:15" s="1" customFormat="1" x14ac:dyDescent="0.2"/>
    <row r="75" spans="1:15" s="1" customFormat="1" x14ac:dyDescent="0.2"/>
    <row r="76" spans="1:15" s="1" customFormat="1" x14ac:dyDescent="0.2"/>
    <row r="77" spans="1:15" s="1" customFormat="1" x14ac:dyDescent="0.2"/>
    <row r="78" spans="1:15" s="1" customFormat="1" x14ac:dyDescent="0.2"/>
    <row r="79" spans="1:15" s="1" customFormat="1" x14ac:dyDescent="0.2"/>
    <row r="80" spans="1:15" s="1" customFormat="1" x14ac:dyDescent="0.2"/>
    <row r="81" s="1" customFormat="1" x14ac:dyDescent="0.2"/>
    <row r="82" s="1" customFormat="1" x14ac:dyDescent="0.2"/>
  </sheetData>
  <sheetProtection password="CAB2" sheet="1" objects="1" scenarios="1" formatCells="0" formatColumns="0" formatRows="0"/>
  <mergeCells count="42">
    <mergeCell ref="E9:H9"/>
    <mergeCell ref="A25:A27"/>
    <mergeCell ref="A28:A30"/>
    <mergeCell ref="A31:A33"/>
    <mergeCell ref="D44:F44"/>
    <mergeCell ref="A13:C17"/>
    <mergeCell ref="A43:C43"/>
    <mergeCell ref="A34:A36"/>
    <mergeCell ref="A37:A39"/>
    <mergeCell ref="F43:H43"/>
    <mergeCell ref="A42:H42"/>
    <mergeCell ref="B40:M40"/>
    <mergeCell ref="M21:M23"/>
    <mergeCell ref="J21:J23"/>
    <mergeCell ref="J17:K17"/>
    <mergeCell ref="L15:M15"/>
    <mergeCell ref="L16:M16"/>
    <mergeCell ref="L17:M17"/>
    <mergeCell ref="J15:K15"/>
    <mergeCell ref="J16:K16"/>
    <mergeCell ref="K1:M1"/>
    <mergeCell ref="F17:G17"/>
    <mergeCell ref="I20:K20"/>
    <mergeCell ref="A1:C1"/>
    <mergeCell ref="A2:C2"/>
    <mergeCell ref="A3:H3"/>
    <mergeCell ref="J14:M14"/>
    <mergeCell ref="J3:K3"/>
    <mergeCell ref="L3:M3"/>
    <mergeCell ref="L4:M4"/>
    <mergeCell ref="E10:H10"/>
    <mergeCell ref="J4:K4"/>
    <mergeCell ref="E4:H4"/>
    <mergeCell ref="A12:C12"/>
    <mergeCell ref="E5:H5"/>
    <mergeCell ref="E6:H6"/>
    <mergeCell ref="E8:H8"/>
    <mergeCell ref="E12:G12"/>
    <mergeCell ref="F13:G13"/>
    <mergeCell ref="F14:G14"/>
    <mergeCell ref="F15:G15"/>
    <mergeCell ref="F16:G16"/>
  </mergeCells>
  <phoneticPr fontId="3" type="noConversion"/>
  <conditionalFormatting sqref="I20:K20">
    <cfRule type="cellIs" dxfId="12" priority="41" operator="equal">
      <formula>"BLANK FAILURE"</formula>
    </cfRule>
  </conditionalFormatting>
  <conditionalFormatting sqref="M24">
    <cfRule type="cellIs" dxfId="11" priority="40" operator="equal">
      <formula>"GGA FAILURE"</formula>
    </cfRule>
  </conditionalFormatting>
  <conditionalFormatting sqref="E12:G12">
    <cfRule type="expression" dxfId="10" priority="36">
      <formula>$A$12=$B$11</formula>
    </cfRule>
  </conditionalFormatting>
  <conditionalFormatting sqref="E13:G17">
    <cfRule type="expression" dxfId="9" priority="32">
      <formula>$A$12=$B$11</formula>
    </cfRule>
  </conditionalFormatting>
  <conditionalFormatting sqref="A12:C17">
    <cfRule type="expression" dxfId="8" priority="31">
      <formula>$A$12=$B$11</formula>
    </cfRule>
  </conditionalFormatting>
  <conditionalFormatting sqref="B5">
    <cfRule type="expression" dxfId="7" priority="10">
      <formula>$O5&gt;48</formula>
    </cfRule>
  </conditionalFormatting>
  <conditionalFormatting sqref="B10">
    <cfRule type="expression" dxfId="6" priority="4">
      <formula>$O10&gt;48</formula>
    </cfRule>
  </conditionalFormatting>
  <conditionalFormatting sqref="B6:B7">
    <cfRule type="expression" dxfId="5" priority="7">
      <formula>$O6&gt;48</formula>
    </cfRule>
  </conditionalFormatting>
  <conditionalFormatting sqref="B8">
    <cfRule type="expression" dxfId="4" priority="6">
      <formula>$O8&gt;48</formula>
    </cfRule>
  </conditionalFormatting>
  <conditionalFormatting sqref="B9">
    <cfRule type="expression" dxfId="3" priority="5">
      <formula>$O9&gt;48</formula>
    </cfRule>
  </conditionalFormatting>
  <conditionalFormatting sqref="C25">
    <cfRule type="expression" dxfId="2" priority="3">
      <formula>IF(ISBLANK(C25),FALSE,IF(C25&lt;3,TRUE,FALSE))</formula>
    </cfRule>
  </conditionalFormatting>
  <conditionalFormatting sqref="C26:C27">
    <cfRule type="expression" dxfId="1" priority="2">
      <formula>IF(ISBLANK(C26),FALSE,IF(C26&lt;3,TRUE,FALSE))</formula>
    </cfRule>
  </conditionalFormatting>
  <conditionalFormatting sqref="C28:C39">
    <cfRule type="expression" dxfId="0" priority="1">
      <formula>IF(ISBLANK(C28),FALSE,IF(C28&lt;3,TRUE,FALSE))</formula>
    </cfRule>
  </conditionalFormatting>
  <dataValidations count="3">
    <dataValidation type="list" allowBlank="1" showInputMessage="1" showErrorMessage="1" promptTitle="Traceability" prompt="Select the tracability method.  Do you establish tracabilty via the chronoligical method or do you document lot numbers on each benchsheet?" sqref="A12:C12">
      <formula1>$A$11:$B$11</formula1>
    </dataValidation>
    <dataValidation type="time" operator="greaterThan" allowBlank="1" showInputMessage="1" showErrorMessage="1" sqref="K12 M12">
      <formula1>0</formula1>
    </dataValidation>
    <dataValidation type="date" operator="greaterThan" allowBlank="1" showInputMessage="1" showErrorMessage="1" sqref="M11 K11">
      <formula1>42005</formula1>
    </dataValidation>
  </dataValidations>
  <hyperlinks>
    <hyperlink ref="A3:H3" r:id="rId1" display="Sampling Information"/>
    <hyperlink ref="J4:K4" r:id="rId2" display="Read In Calibration"/>
    <hyperlink ref="A24" r:id="rId3"/>
  </hyperlinks>
  <printOptions horizontalCentered="1" verticalCentered="1"/>
  <pageMargins left="0.25" right="0.25" top="0.75" bottom="0.75" header="0.3" footer="0.3"/>
  <pageSetup scale="36" orientation="landscape" r:id="rId4"/>
  <headerFooter alignWithMargins="0">
    <oddHeader>&amp;C&amp;8&amp;XWI DNR Supplied Form.  This spreadsheet is only a guide and it is responsibility of the user to ensure that accurate results are reported</oddHeader>
    <oddFooter xml:space="preserve">&amp;LDate and time last saved: &amp;D&amp;T&amp;CFilename: &amp;Z &amp;F&amp;RDNR Version 22JUN15 </oddFooter>
  </headerFooter>
  <legacyDrawing r:id="rId5"/>
  <extLst>
    <ext xmlns:x14="http://schemas.microsoft.com/office/spreadsheetml/2009/9/main" uri="{78C0D931-6437-407d-A8EE-F0AAD7539E65}">
      <x14:conditionalFormattings>
        <x14:conditionalFormatting xmlns:xm="http://schemas.microsoft.com/office/excel/2006/main">
          <x14:cfRule type="iconSet" priority="20" id="{8F487A65-3966-4F62-91BF-66101DB9A159}">
            <x14:iconSet iconSet="4TrafficLights" custom="1">
              <x14:cfvo type="percent">
                <xm:f>0</xm:f>
              </x14:cfvo>
              <x14:cfvo type="formula">
                <xm:f>$K$10*0.98</xm:f>
              </x14:cfvo>
              <x14:cfvo type="formula">
                <xm:f>$K$10*1.02</xm:f>
              </x14:cfvo>
              <x14:cfvo type="formula">
                <xm:f>$K$10*1.05</xm:f>
              </x14:cfvo>
              <x14:cfIcon iconSet="4TrafficLights" iconId="0"/>
              <x14:cfIcon iconSet="3TrafficLights1" iconId="2"/>
              <x14:cfIcon iconSet="3TrafficLights1" iconId="1"/>
              <x14:cfIcon iconSet="3TrafficLights1" iconId="0"/>
            </x14:iconSet>
          </x14:cfRule>
          <xm:sqref>F20</xm:sqref>
        </x14:conditionalFormatting>
        <x14:conditionalFormatting xmlns:xm="http://schemas.microsoft.com/office/excel/2006/main">
          <x14:cfRule type="iconSet" priority="17" id="{04EB3657-58E4-42B9-B408-30488140D99F}">
            <x14:iconSet iconSet="4TrafficLights" custom="1">
              <x14:cfvo type="percent">
                <xm:f>0</xm:f>
              </x14:cfvo>
              <x14:cfvo type="formula">
                <xm:f>$K$10*0.98</xm:f>
              </x14:cfvo>
              <x14:cfvo type="formula">
                <xm:f>$K$10*1.02</xm:f>
              </x14:cfvo>
              <x14:cfvo type="formula">
                <xm:f>$K$10*1.05</xm:f>
              </x14:cfvo>
              <x14:cfIcon iconSet="4TrafficLights" iconId="0"/>
              <x14:cfIcon iconSet="3TrafficLights1" iconId="2"/>
              <x14:cfIcon iconSet="3TrafficLights1" iconId="1"/>
              <x14:cfIcon iconSet="3TrafficLights1" iconId="0"/>
            </x14:iconSet>
          </x14:cfRule>
          <xm:sqref>F21:F39</xm:sqref>
        </x14:conditionalFormatting>
        <x14:conditionalFormatting xmlns:xm="http://schemas.microsoft.com/office/excel/2006/main">
          <x14:cfRule type="iconSet" priority="15" id="{95E294A7-090F-40EF-8F09-4FB9B5E78D67}">
            <x14:iconSet iconSet="3Symbols2" custom="1">
              <x14:cfvo type="percent">
                <xm:f>0</xm:f>
              </x14:cfvo>
              <x14:cfvo type="num">
                <xm:f>16.899999999999999</xm:f>
              </x14:cfvo>
              <x14:cfvo type="num" gte="0">
                <xm:f>23</xm:f>
              </x14:cfvo>
              <x14:cfIcon iconSet="3Symbols2" iconId="0"/>
              <x14:cfIcon iconSet="3Symbols2" iconId="2"/>
              <x14:cfIcon iconSet="3Symbols2" iconId="0"/>
            </x14:iconSet>
          </x14:cfRule>
          <xm:sqref>E5:H10</xm:sqref>
        </x14:conditionalFormatting>
        <x14:conditionalFormatting xmlns:xm="http://schemas.microsoft.com/office/excel/2006/main">
          <x14:cfRule type="iconSet" priority="14" id="{739AF8F4-E5EA-411E-95FE-E9A9915DFB37}">
            <x14:iconSet iconSet="3Symbols2" custom="1">
              <x14:cfvo type="percent">
                <xm:f>0</xm:f>
              </x14:cfvo>
              <x14:cfvo type="num">
                <xm:f>6</xm:f>
              </x14:cfvo>
              <x14:cfvo type="num" gte="0">
                <xm:f>8.5</xm:f>
              </x14:cfvo>
              <x14:cfIcon iconSet="3Symbols2" iconId="0"/>
              <x14:cfIcon iconSet="3Symbols2" iconId="2"/>
              <x14:cfIcon iconSet="3Symbols2" iconId="0"/>
            </x14:iconSet>
          </x14:cfRule>
          <xm:sqref>D5:D10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BOD Benchsheet</vt:lpstr>
      <vt:lpstr>Sheet1</vt:lpstr>
      <vt:lpstr>'BOD Benchsheet'!Print_Area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2015-05-29T15:13:23Z</dcterms:created>
  <dcterms:modified xsi:type="dcterms:W3CDTF">2015-11-02T16:32:57Z</dcterms:modified>
</cp:coreProperties>
</file>